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FINANCIJSKI PLAN 2026-2027-2028\GOTOVO- ZA GRAD\"/>
    </mc:Choice>
  </mc:AlternateContent>
  <xr:revisionPtr revIDLastSave="0" documentId="13_ncr:1_{8BED830B-AF35-462A-BA4F-66E73F0C0B31}" xr6:coauthVersionLast="36" xr6:coauthVersionMax="36" xr10:uidLastSave="{00000000-0000-0000-0000-000000000000}"/>
  <bookViews>
    <workbookView xWindow="0" yWindow="0" windowWidth="14250" windowHeight="660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8" l="1"/>
  <c r="F30" i="8"/>
  <c r="G30" i="8"/>
  <c r="H30" i="8"/>
  <c r="D30" i="8"/>
  <c r="D33" i="3" l="1"/>
  <c r="D32" i="3" s="1"/>
  <c r="E33" i="3"/>
  <c r="E32" i="3" s="1"/>
  <c r="D39" i="3"/>
  <c r="E39" i="3"/>
  <c r="G39" i="3"/>
  <c r="H39" i="3"/>
  <c r="F39" i="3"/>
  <c r="F32" i="3" s="1"/>
  <c r="G33" i="3"/>
  <c r="G32" i="3" s="1"/>
  <c r="H33" i="3"/>
  <c r="H32" i="3" s="1"/>
  <c r="F33" i="3"/>
  <c r="D15" i="8" l="1"/>
  <c r="E15" i="8"/>
  <c r="H26" i="8"/>
  <c r="E26" i="8"/>
  <c r="F26" i="8"/>
  <c r="G26" i="8"/>
  <c r="D26" i="8"/>
  <c r="D25" i="8"/>
  <c r="F25" i="8"/>
  <c r="G25" i="8"/>
  <c r="H25" i="8"/>
  <c r="E25" i="8"/>
  <c r="H94" i="8"/>
  <c r="E94" i="8"/>
  <c r="F94" i="8"/>
  <c r="D45" i="8"/>
  <c r="D44" i="8" s="1"/>
  <c r="E45" i="8"/>
  <c r="E44" i="8"/>
  <c r="H46" i="8"/>
  <c r="H45" i="8" s="1"/>
  <c r="H44" i="8" s="1"/>
  <c r="D77" i="8"/>
  <c r="D76" i="8" s="1"/>
  <c r="H77" i="8"/>
  <c r="H76" i="8" s="1"/>
  <c r="H70" i="8" s="1"/>
  <c r="E42" i="3"/>
  <c r="H43" i="8" l="1"/>
  <c r="D21" i="8"/>
  <c r="E21" i="8"/>
  <c r="E47" i="8"/>
  <c r="E49" i="8"/>
  <c r="F49" i="8"/>
  <c r="F46" i="8" s="1"/>
  <c r="F45" i="8" s="1"/>
  <c r="F44" i="8" s="1"/>
  <c r="G49" i="8"/>
  <c r="G46" i="8" s="1"/>
  <c r="G45" i="8" s="1"/>
  <c r="G44" i="8" s="1"/>
  <c r="F55" i="8"/>
  <c r="G55" i="8"/>
  <c r="E61" i="8"/>
  <c r="F62" i="8"/>
  <c r="G62" i="8"/>
  <c r="E63" i="8"/>
  <c r="F63" i="8"/>
  <c r="G63" i="8"/>
  <c r="E64" i="8"/>
  <c r="F64" i="8"/>
  <c r="G64" i="8"/>
  <c r="E68" i="8"/>
  <c r="F68" i="8"/>
  <c r="G68" i="8"/>
  <c r="E80" i="8"/>
  <c r="F80" i="8"/>
  <c r="F77" i="8" s="1"/>
  <c r="F76" i="8" s="1"/>
  <c r="F70" i="8" s="1"/>
  <c r="G80" i="8"/>
  <c r="G77" i="8" s="1"/>
  <c r="G76" i="8" s="1"/>
  <c r="G70" i="8" s="1"/>
  <c r="E82" i="8"/>
  <c r="E90" i="8"/>
  <c r="F90" i="8"/>
  <c r="G90" i="8"/>
  <c r="E91" i="8"/>
  <c r="F91" i="8"/>
  <c r="G91" i="8"/>
  <c r="G95" i="8"/>
  <c r="G96" i="8"/>
  <c r="G97" i="8"/>
  <c r="G98" i="8"/>
  <c r="F99" i="8"/>
  <c r="G99" i="8"/>
  <c r="F100" i="8"/>
  <c r="G100" i="8"/>
  <c r="G101" i="8"/>
  <c r="G102" i="8"/>
  <c r="G103" i="8"/>
  <c r="G104" i="8"/>
  <c r="E105" i="8"/>
  <c r="F105" i="8"/>
  <c r="G105" i="8"/>
  <c r="G106" i="8"/>
  <c r="G107" i="8"/>
  <c r="G108" i="8"/>
  <c r="G109" i="8"/>
  <c r="G110" i="8"/>
  <c r="G111" i="8"/>
  <c r="G112" i="8"/>
  <c r="G113" i="8"/>
  <c r="G114" i="8"/>
  <c r="G115" i="8"/>
  <c r="B44" i="8"/>
  <c r="B46" i="8"/>
  <c r="C46" i="8"/>
  <c r="B47" i="8"/>
  <c r="C47" i="8"/>
  <c r="B48" i="8"/>
  <c r="C48" i="8"/>
  <c r="B49" i="8"/>
  <c r="C49" i="8"/>
  <c r="B50" i="8"/>
  <c r="C50" i="8"/>
  <c r="B51" i="8"/>
  <c r="C51" i="8"/>
  <c r="B52" i="8"/>
  <c r="B53" i="8"/>
  <c r="C53" i="8"/>
  <c r="B54" i="8"/>
  <c r="C54" i="8"/>
  <c r="B55" i="8"/>
  <c r="C55" i="8"/>
  <c r="B56" i="8"/>
  <c r="C56" i="8"/>
  <c r="B57" i="8"/>
  <c r="C57" i="8"/>
  <c r="B58" i="8"/>
  <c r="D58" i="8"/>
  <c r="D59" i="8"/>
  <c r="B60" i="8"/>
  <c r="C60" i="8"/>
  <c r="D60" i="8"/>
  <c r="B61" i="8"/>
  <c r="C61" i="8"/>
  <c r="D61" i="8"/>
  <c r="B62" i="8"/>
  <c r="C62" i="8"/>
  <c r="D62" i="8"/>
  <c r="B63" i="8"/>
  <c r="C63" i="8"/>
  <c r="D63" i="8"/>
  <c r="B64" i="8"/>
  <c r="C64" i="8"/>
  <c r="D64" i="8"/>
  <c r="B65" i="8"/>
  <c r="B67" i="8"/>
  <c r="C67" i="8"/>
  <c r="B68" i="8"/>
  <c r="C68" i="8"/>
  <c r="D68" i="8"/>
  <c r="B69" i="8"/>
  <c r="C69" i="8"/>
  <c r="B70" i="8"/>
  <c r="D71" i="8"/>
  <c r="D70" i="8" s="1"/>
  <c r="D72" i="8"/>
  <c r="B73" i="8"/>
  <c r="C73" i="8"/>
  <c r="D73" i="8"/>
  <c r="B74" i="8"/>
  <c r="C74" i="8"/>
  <c r="D74" i="8"/>
  <c r="B75" i="8"/>
  <c r="C75" i="8"/>
  <c r="D75" i="8"/>
  <c r="B77" i="8"/>
  <c r="C77" i="8"/>
  <c r="B78" i="8"/>
  <c r="C78" i="8"/>
  <c r="B79" i="8"/>
  <c r="C79" i="8"/>
  <c r="B80" i="8"/>
  <c r="C80" i="8"/>
  <c r="B81" i="8"/>
  <c r="C81" i="8"/>
  <c r="B82" i="8"/>
  <c r="C82" i="8"/>
  <c r="B83" i="8"/>
  <c r="C83" i="8"/>
  <c r="B84" i="8"/>
  <c r="C84" i="8"/>
  <c r="B86" i="8"/>
  <c r="C86" i="8"/>
  <c r="B87" i="8"/>
  <c r="C87" i="8"/>
  <c r="B88" i="8"/>
  <c r="D88" i="8"/>
  <c r="B89" i="8"/>
  <c r="D89" i="8"/>
  <c r="B90" i="8"/>
  <c r="C90" i="8"/>
  <c r="D90" i="8"/>
  <c r="B91" i="8"/>
  <c r="C91" i="8"/>
  <c r="D91" i="8"/>
  <c r="B92" i="8"/>
  <c r="C92" i="8"/>
  <c r="D92" i="8"/>
  <c r="B93" i="8"/>
  <c r="C93" i="8"/>
  <c r="D93" i="8"/>
  <c r="B94" i="8"/>
  <c r="B95" i="8"/>
  <c r="D95" i="8"/>
  <c r="B96" i="8"/>
  <c r="D96" i="8"/>
  <c r="B97" i="8"/>
  <c r="C97" i="8"/>
  <c r="D97" i="8"/>
  <c r="B98" i="8"/>
  <c r="C98" i="8"/>
  <c r="D98" i="8"/>
  <c r="B99" i="8"/>
  <c r="C99" i="8"/>
  <c r="D99" i="8"/>
  <c r="B100" i="8"/>
  <c r="C100" i="8"/>
  <c r="D100" i="8"/>
  <c r="B101" i="8"/>
  <c r="D101" i="8"/>
  <c r="B102" i="8"/>
  <c r="D102" i="8"/>
  <c r="B103" i="8"/>
  <c r="C103" i="8"/>
  <c r="D103" i="8"/>
  <c r="B104" i="8"/>
  <c r="C104" i="8"/>
  <c r="D104" i="8"/>
  <c r="B105" i="8"/>
  <c r="C105" i="8"/>
  <c r="D105" i="8"/>
  <c r="B106" i="8"/>
  <c r="D106" i="8"/>
  <c r="B107" i="8"/>
  <c r="D107" i="8"/>
  <c r="B108" i="8"/>
  <c r="C108" i="8"/>
  <c r="D108" i="8"/>
  <c r="B109" i="8"/>
  <c r="C109" i="8"/>
  <c r="D109" i="8"/>
  <c r="B110" i="8"/>
  <c r="D110" i="8"/>
  <c r="B111" i="8"/>
  <c r="D111" i="8"/>
  <c r="B112" i="8"/>
  <c r="C112" i="8"/>
  <c r="D112" i="8"/>
  <c r="B113" i="8"/>
  <c r="C113" i="8"/>
  <c r="D113" i="8"/>
  <c r="B114" i="8"/>
  <c r="C114" i="8"/>
  <c r="D114" i="8"/>
  <c r="B115" i="8"/>
  <c r="C115" i="8"/>
  <c r="D115" i="8"/>
  <c r="F117" i="7"/>
  <c r="G117" i="7"/>
  <c r="H117" i="7"/>
  <c r="H116" i="7" s="1"/>
  <c r="I117" i="7"/>
  <c r="I116" i="7" s="1"/>
  <c r="I115" i="7" s="1"/>
  <c r="F116" i="7"/>
  <c r="G116" i="7"/>
  <c r="F88" i="7"/>
  <c r="G88" i="7"/>
  <c r="H88" i="7"/>
  <c r="I88" i="7"/>
  <c r="E88" i="7"/>
  <c r="I122" i="7"/>
  <c r="H122" i="7"/>
  <c r="G122" i="7"/>
  <c r="F122" i="7"/>
  <c r="E122" i="7"/>
  <c r="E117" i="7"/>
  <c r="E116" i="7" s="1"/>
  <c r="I110" i="7"/>
  <c r="H110" i="7"/>
  <c r="G110" i="7"/>
  <c r="F110" i="7"/>
  <c r="E110" i="7"/>
  <c r="I108" i="7"/>
  <c r="H108" i="7"/>
  <c r="G108" i="7"/>
  <c r="F108" i="7"/>
  <c r="E108" i="7"/>
  <c r="I103" i="7"/>
  <c r="H103" i="7"/>
  <c r="G103" i="7"/>
  <c r="F103" i="7"/>
  <c r="E103" i="7"/>
  <c r="I101" i="7"/>
  <c r="H101" i="7"/>
  <c r="G101" i="7"/>
  <c r="F101" i="7"/>
  <c r="E101" i="7"/>
  <c r="I97" i="7"/>
  <c r="H97" i="7"/>
  <c r="G97" i="7"/>
  <c r="F97" i="7"/>
  <c r="E97" i="7"/>
  <c r="I95" i="7"/>
  <c r="H95" i="7"/>
  <c r="G95" i="7"/>
  <c r="F95" i="7"/>
  <c r="E95" i="7"/>
  <c r="I91" i="7"/>
  <c r="H91" i="7"/>
  <c r="H87" i="7" s="1"/>
  <c r="G91" i="7"/>
  <c r="G87" i="7" s="1"/>
  <c r="F91" i="7"/>
  <c r="E91" i="7"/>
  <c r="I83" i="7"/>
  <c r="I82" i="7" s="1"/>
  <c r="H83" i="7"/>
  <c r="H82" i="7" s="1"/>
  <c r="G83" i="7"/>
  <c r="G82" i="7" s="1"/>
  <c r="F83" i="7"/>
  <c r="F82" i="7" s="1"/>
  <c r="E83" i="7"/>
  <c r="E82" i="7" s="1"/>
  <c r="I78" i="7"/>
  <c r="I77" i="7" s="1"/>
  <c r="H78" i="7"/>
  <c r="H77" i="7" s="1"/>
  <c r="G78" i="7"/>
  <c r="G77" i="7" s="1"/>
  <c r="F78" i="7"/>
  <c r="E78" i="7"/>
  <c r="E77" i="7" s="1"/>
  <c r="F77" i="7"/>
  <c r="I74" i="7"/>
  <c r="I73" i="7" s="1"/>
  <c r="H74" i="7"/>
  <c r="H73" i="7" s="1"/>
  <c r="G74" i="7"/>
  <c r="G73" i="7" s="1"/>
  <c r="F74" i="7"/>
  <c r="F73" i="7" s="1"/>
  <c r="E74" i="7"/>
  <c r="E73" i="7" s="1"/>
  <c r="I71" i="7"/>
  <c r="H71" i="7"/>
  <c r="G71" i="7"/>
  <c r="F71" i="7"/>
  <c r="E71" i="7"/>
  <c r="I69" i="7"/>
  <c r="H69" i="7"/>
  <c r="G69" i="7"/>
  <c r="F69" i="7"/>
  <c r="E69" i="7"/>
  <c r="I67" i="7"/>
  <c r="H67" i="7"/>
  <c r="G67" i="7"/>
  <c r="F67" i="7"/>
  <c r="E67" i="7"/>
  <c r="I65" i="7"/>
  <c r="H65" i="7"/>
  <c r="G65" i="7"/>
  <c r="F65" i="7"/>
  <c r="E65" i="7"/>
  <c r="I62" i="7"/>
  <c r="I61" i="7" s="1"/>
  <c r="H62" i="7"/>
  <c r="H61" i="7" s="1"/>
  <c r="G62" i="7"/>
  <c r="G61" i="7" s="1"/>
  <c r="F62" i="7"/>
  <c r="F61" i="7" s="1"/>
  <c r="E62" i="7"/>
  <c r="E61" i="7" s="1"/>
  <c r="I59" i="7"/>
  <c r="I58" i="7" s="1"/>
  <c r="H59" i="7"/>
  <c r="H58" i="7" s="1"/>
  <c r="G59" i="7"/>
  <c r="G58" i="7" s="1"/>
  <c r="F59" i="7"/>
  <c r="F58" i="7" s="1"/>
  <c r="E59" i="7"/>
  <c r="E58" i="7" s="1"/>
  <c r="I56" i="7"/>
  <c r="I55" i="7" s="1"/>
  <c r="H56" i="7"/>
  <c r="H55" i="7" s="1"/>
  <c r="G56" i="7"/>
  <c r="G55" i="7" s="1"/>
  <c r="F56" i="7"/>
  <c r="F55" i="7" s="1"/>
  <c r="E56" i="7"/>
  <c r="E55" i="7" s="1"/>
  <c r="I53" i="7"/>
  <c r="H53" i="7"/>
  <c r="G53" i="7"/>
  <c r="F53" i="7"/>
  <c r="E53" i="7"/>
  <c r="I50" i="7"/>
  <c r="H50" i="7"/>
  <c r="H49" i="7" s="1"/>
  <c r="G50" i="7"/>
  <c r="F50" i="7"/>
  <c r="E50" i="7"/>
  <c r="I47" i="7"/>
  <c r="I46" i="7" s="1"/>
  <c r="H47" i="7"/>
  <c r="H46" i="7" s="1"/>
  <c r="G47" i="7"/>
  <c r="G46" i="7" s="1"/>
  <c r="F47" i="7"/>
  <c r="F46" i="7" s="1"/>
  <c r="E47" i="7"/>
  <c r="E46" i="7" s="1"/>
  <c r="I44" i="7"/>
  <c r="H44" i="7"/>
  <c r="G44" i="7"/>
  <c r="F44" i="7"/>
  <c r="E44" i="7"/>
  <c r="I42" i="7"/>
  <c r="H42" i="7"/>
  <c r="G42" i="7"/>
  <c r="F42" i="7"/>
  <c r="E42" i="7"/>
  <c r="I39" i="7"/>
  <c r="H39" i="7"/>
  <c r="G39" i="7"/>
  <c r="F39" i="7"/>
  <c r="E39" i="7"/>
  <c r="I37" i="7"/>
  <c r="H37" i="7"/>
  <c r="G37" i="7"/>
  <c r="F37" i="7"/>
  <c r="E37" i="7"/>
  <c r="I35" i="7"/>
  <c r="H35" i="7"/>
  <c r="G35" i="7"/>
  <c r="F35" i="7"/>
  <c r="E35" i="7"/>
  <c r="I33" i="7"/>
  <c r="H33" i="7"/>
  <c r="G33" i="7"/>
  <c r="F33" i="7"/>
  <c r="E33" i="7"/>
  <c r="I29" i="7"/>
  <c r="H29" i="7"/>
  <c r="G29" i="7"/>
  <c r="F29" i="7"/>
  <c r="E29" i="7"/>
  <c r="I25" i="7"/>
  <c r="H25" i="7"/>
  <c r="G25" i="7"/>
  <c r="F25" i="7"/>
  <c r="E25" i="7"/>
  <c r="I22" i="7"/>
  <c r="H22" i="7"/>
  <c r="G22" i="7"/>
  <c r="F22" i="7"/>
  <c r="E22" i="7"/>
  <c r="I18" i="7"/>
  <c r="H18" i="7"/>
  <c r="G18" i="7"/>
  <c r="F18" i="7"/>
  <c r="E18" i="7"/>
  <c r="I14" i="7"/>
  <c r="I13" i="7" s="1"/>
  <c r="H14" i="7"/>
  <c r="H13" i="7" s="1"/>
  <c r="G14" i="7"/>
  <c r="G13" i="7" s="1"/>
  <c r="F14" i="7"/>
  <c r="F13" i="7" s="1"/>
  <c r="E14" i="7"/>
  <c r="E13" i="7" s="1"/>
  <c r="I10" i="7"/>
  <c r="I9" i="7" s="1"/>
  <c r="H10" i="7"/>
  <c r="H9" i="7" s="1"/>
  <c r="G10" i="7"/>
  <c r="G9" i="7" s="1"/>
  <c r="F10" i="7"/>
  <c r="F9" i="7" s="1"/>
  <c r="E10" i="7"/>
  <c r="E9" i="7" s="1"/>
  <c r="F11" i="5"/>
  <c r="F10" i="5" s="1"/>
  <c r="E11" i="5"/>
  <c r="D11" i="5"/>
  <c r="D10" i="5" s="1"/>
  <c r="C11" i="5"/>
  <c r="C10" i="5" s="1"/>
  <c r="B11" i="5"/>
  <c r="B10" i="5" s="1"/>
  <c r="E10" i="5"/>
  <c r="H32" i="8"/>
  <c r="G32" i="8"/>
  <c r="F32" i="8"/>
  <c r="E32" i="8"/>
  <c r="D32" i="8"/>
  <c r="E87" i="7" l="1"/>
  <c r="E115" i="7"/>
  <c r="E77" i="8"/>
  <c r="E76" i="8" s="1"/>
  <c r="E70" i="8" s="1"/>
  <c r="E43" i="8" s="1"/>
  <c r="G94" i="8"/>
  <c r="G43" i="8" s="1"/>
  <c r="F43" i="8"/>
  <c r="D94" i="8"/>
  <c r="D43" i="8" s="1"/>
  <c r="H115" i="7"/>
  <c r="G115" i="7"/>
  <c r="H17" i="7"/>
  <c r="F8" i="7"/>
  <c r="H8" i="7"/>
  <c r="F17" i="7"/>
  <c r="E100" i="7"/>
  <c r="I94" i="7"/>
  <c r="I17" i="7"/>
  <c r="G17" i="7"/>
  <c r="H94" i="7"/>
  <c r="I87" i="7"/>
  <c r="I8" i="7"/>
  <c r="I49" i="7"/>
  <c r="G8" i="7"/>
  <c r="F87" i="7"/>
  <c r="F115" i="7"/>
  <c r="E17" i="7"/>
  <c r="E64" i="7"/>
  <c r="H100" i="7"/>
  <c r="H99" i="7" s="1"/>
  <c r="F94" i="7"/>
  <c r="G94" i="7"/>
  <c r="E99" i="7"/>
  <c r="F49" i="7"/>
  <c r="H64" i="7"/>
  <c r="F100" i="7"/>
  <c r="F99" i="7" s="1"/>
  <c r="F64" i="7"/>
  <c r="I100" i="7"/>
  <c r="I99" i="7" s="1"/>
  <c r="G64" i="7"/>
  <c r="G49" i="7"/>
  <c r="I64" i="7"/>
  <c r="E94" i="7"/>
  <c r="G100" i="7"/>
  <c r="G99" i="7" s="1"/>
  <c r="E49" i="7"/>
  <c r="E8" i="7"/>
  <c r="H16" i="7" l="1"/>
  <c r="H7" i="7" s="1"/>
  <c r="I16" i="7"/>
  <c r="I7" i="7" s="1"/>
  <c r="G16" i="7"/>
  <c r="G7" i="7" s="1"/>
  <c r="F16" i="7"/>
  <c r="F7" i="7" s="1"/>
  <c r="E16" i="7"/>
  <c r="E7" i="7" s="1"/>
  <c r="H19" i="8" l="1"/>
  <c r="G19" i="8"/>
  <c r="F19" i="8"/>
  <c r="E19" i="8"/>
  <c r="D19" i="8"/>
  <c r="H12" i="8"/>
  <c r="G12" i="8"/>
  <c r="F12" i="8"/>
  <c r="E12" i="8"/>
  <c r="D12" i="8"/>
  <c r="H42" i="3"/>
  <c r="G42" i="3"/>
  <c r="F42" i="3"/>
  <c r="D42" i="3"/>
  <c r="E11" i="8" l="1"/>
  <c r="E10" i="8" s="1"/>
  <c r="F11" i="8"/>
  <c r="F10" i="8" s="1"/>
  <c r="D11" i="8"/>
  <c r="D10" i="8" s="1"/>
  <c r="G11" i="8"/>
  <c r="G10" i="8" s="1"/>
  <c r="H11" i="8"/>
  <c r="H10" i="8" s="1"/>
  <c r="D11" i="3" l="1"/>
  <c r="D10" i="3" s="1"/>
  <c r="H11" i="3" l="1"/>
  <c r="H10" i="3" s="1"/>
  <c r="G11" i="3"/>
  <c r="G10" i="3" s="1"/>
  <c r="F11" i="3"/>
  <c r="F10" i="3" s="1"/>
  <c r="E11" i="3"/>
  <c r="E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F14" i="10" s="1"/>
  <c r="J8" i="10"/>
  <c r="I8" i="10"/>
  <c r="H8" i="10"/>
  <c r="G8" i="10"/>
  <c r="F8" i="10"/>
  <c r="I14" i="10" l="1"/>
  <c r="H14" i="10"/>
  <c r="H22" i="10" s="1"/>
  <c r="H28" i="10" s="1"/>
  <c r="H29" i="10" s="1"/>
  <c r="J14" i="10"/>
  <c r="J22" i="10" s="1"/>
  <c r="J28" i="10" s="1"/>
  <c r="J29" i="10" s="1"/>
  <c r="I22" i="10"/>
  <c r="I28" i="10" s="1"/>
  <c r="I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<sst xmlns="http://schemas.openxmlformats.org/spreadsheetml/2006/main" count="382" uniqueCount="196">
  <si>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</si>
  <si>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</si>
  <si>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</si>
  <si>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</si>
  <si>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</si>
  <si>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</si>
  <si>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</si>
  <si>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Naziv rashoda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</si>
  <si>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</si>
  <si>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</si>
  <si>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</si>
  <si>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</si>
  <si>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</si>
  <si>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</si>
  <si>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</si>
  <si>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</si>
  <si>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</si>
  <si>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</si>
  <si>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</si>
  <si>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</si>
  <si>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</si>
  <si>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</si>
  <si>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</si>
  <si>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</si>
  <si>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</si>
  <si>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</si>
  <si>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</si>
  <si>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</si>
  <si>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</si>
  <si>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</si>
  <si>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</si>
  <si>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</si>
  <si>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</si>
  <si>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</si>
  <si>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</si>
  <si>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</si>
  <si>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</si>
  <si>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</si>
  <si>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</si>
  <si>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</si>
  <si>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</si>
  <si>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</si>
  <si>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</si>
  <si>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</si>
  <si>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</si>
  <si>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</si>
  <si>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</si>
  <si>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</si>
  <si>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</si>
  <si>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</si>
  <si>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</si>
  <si>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</si>
  <si>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</si>
  <si>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</si>
  <si>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</si>
  <si>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</si>
  <si>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</si>
  <si>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</si>
  <si>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</si>
  <si>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</si>
  <si>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UKUPNO</t>
  </si>
  <si>
    <t>Prihodi od imovine</t>
  </si>
  <si>
    <t>Ostali nespomenuti prihodi</t>
  </si>
  <si>
    <t>Prihodi od prodaje proizvoda i robe, te pruženih usluga</t>
  </si>
  <si>
    <t>Rezultat poslovanja</t>
  </si>
  <si>
    <t>Skupina</t>
  </si>
  <si>
    <t>3+4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</si>
  <si>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</si>
  <si>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</si>
  <si>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</si>
  <si>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</si>
  <si>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</si>
  <si>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</si>
  <si>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</si>
  <si>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proizvedene dugotrajne imovine</t>
  </si>
  <si>
    <t>9.3.1.</t>
  </si>
  <si>
    <t>9.4.1.</t>
  </si>
  <si>
    <t>9.5.1.</t>
  </si>
  <si>
    <t>9.6.1.</t>
  </si>
  <si>
    <t>3.1.1.</t>
  </si>
  <si>
    <t>4.3.1.</t>
  </si>
  <si>
    <t>6.1.1.</t>
  </si>
  <si>
    <t>Prihodi od donacija</t>
  </si>
  <si>
    <t>1.1.2.</t>
  </si>
  <si>
    <t>1.1.1.</t>
  </si>
  <si>
    <t>Prihodi iz nadležnog proračuna i od HZZO-a temeljem ugovornih obveza-pomoćnici EU</t>
  </si>
  <si>
    <t>Projekcija za 2027.</t>
  </si>
  <si>
    <t>Plan za 2025.</t>
  </si>
  <si>
    <t>Proračun za 2026.</t>
  </si>
  <si>
    <t>Projekcija za 2028.</t>
  </si>
  <si>
    <t>RASHODI POSLOVANJA PREMA IZVORIMA FINANCIRANJA</t>
  </si>
  <si>
    <t>ukupno</t>
  </si>
  <si>
    <t>Plan za 2026.</t>
  </si>
  <si>
    <t>UKUPNI RASHODI</t>
  </si>
  <si>
    <t>09 OBRAZOVANJE</t>
  </si>
  <si>
    <t>091 Predškolsko i osnovno obrazovanje</t>
  </si>
  <si>
    <t>0912 Osnovno obrazovanje</t>
  </si>
  <si>
    <t>PK-OSNOVNA ŠKOLA: STOBREČ (16213)</t>
  </si>
  <si>
    <t>DECENTRALIZIRANE FUN.-MINIMALNI FIN.STANDARD</t>
  </si>
  <si>
    <t>REDOVNA PROGRAMSKA DJELATNOST OSNOVNIH ŠKOLA</t>
  </si>
  <si>
    <t>POREZNI PRIHODI ZA DECENTRALIZIRANE FUNKCIJE</t>
  </si>
  <si>
    <t>KAPITALNA ULAGANJA U OPREMU - DECENTR.SREDSTVA/1500kn po razrednom odjelu</t>
  </si>
  <si>
    <t>ŠIRE JAVNE POTREBE-IZNAD MINIMALNOG STANDARDA</t>
  </si>
  <si>
    <t>IZVANNASTAVNE I IZVANŠKOLSKE AKTIVNOSTI</t>
  </si>
  <si>
    <t>Izvor 1.1.1.</t>
  </si>
  <si>
    <t>PRIHODI OD GRADA-PLAN ŠKOLA KLUBOVI MLADIH TEHNIČARA, d.š. + b.n.m.</t>
  </si>
  <si>
    <t>Izvor 3.1.1.</t>
  </si>
  <si>
    <t>VLASTITI PRIHODI-PK</t>
  </si>
  <si>
    <t>Izvor 4.3.1.</t>
  </si>
  <si>
    <t>PRIHODI ZA POSEBNE NAMJENE-PK</t>
  </si>
  <si>
    <t>POMOĆI IZ DRŽAVNOG PRORAČUNA-PK</t>
  </si>
  <si>
    <t>Ostale tekuće donacije u naravi</t>
  </si>
  <si>
    <t>POMOĆI IZ ŽUPANIJSKOG PRORAČUNA-PK</t>
  </si>
  <si>
    <t>Izvor 6.1.1.</t>
  </si>
  <si>
    <t>DONACIJE-PK</t>
  </si>
  <si>
    <t>IZVOR 9.3.1</t>
  </si>
  <si>
    <t>VLASTITI PH -PRENESENI REZULTAT</t>
  </si>
  <si>
    <t>IZVOR 9.4.1</t>
  </si>
  <si>
    <t>PH ZA POSEBNE NAMJENE -PRENESENI REZULTAT</t>
  </si>
  <si>
    <t>IZVOR 9.5.1</t>
  </si>
  <si>
    <t>POMOĆI-PRENESENI REZULTAT</t>
  </si>
  <si>
    <t>IZVOR 9.6.1</t>
  </si>
  <si>
    <t xml:space="preserve">DONACIJE-PRENESENI REZULTAT </t>
  </si>
  <si>
    <t>MANIFESTACIJE ODGOJA I ŠKOLSTVA</t>
  </si>
  <si>
    <t>IZVOR 1.1.1</t>
  </si>
  <si>
    <t>PRIHODI OD GRADA</t>
  </si>
  <si>
    <t>NABAVKA UDŽENIKA I PRIBORA</t>
  </si>
  <si>
    <t>PROMETNI ODGOJ I SIGURNOST U PROMETU-POLIGON</t>
  </si>
  <si>
    <t>PRIHODI OD GRADA/PLAN ŠKOLE</t>
  </si>
  <si>
    <t>HITNE INTERVENCIJE - LOM STAKALA</t>
  </si>
  <si>
    <t>PRIHODI OD GRADA-plan škola</t>
  </si>
  <si>
    <t>PROJEKT E-ŠKOLE</t>
  </si>
  <si>
    <t>VLASTITA I NAMJENSKA SREDSTVA OŠ</t>
  </si>
  <si>
    <t>VLASTITI PRIHODI - PK</t>
  </si>
  <si>
    <t>Knjige</t>
  </si>
  <si>
    <t>VLASTITI PH PRENESENI REZULTAT</t>
  </si>
  <si>
    <t>KNJIGE</t>
  </si>
  <si>
    <t>AKTIVNOST S023201A320115</t>
  </si>
  <si>
    <t>POMOĆNICI U NASTAVI</t>
  </si>
  <si>
    <t>OSIGURANJE UČENIKA OSNOVNIH ŠKOLA</t>
  </si>
  <si>
    <t>PRIHODI OD GRADA/ plan škole</t>
  </si>
  <si>
    <t>Aktivnost S023201T320111</t>
  </si>
  <si>
    <t>S POMOĆNIKOM MOGU BOLJE 6-EU</t>
  </si>
  <si>
    <t>S POMOĆNIKOM MOGU BOLJE 7-EU</t>
  </si>
  <si>
    <t>PREHRANA UČENIKA</t>
  </si>
  <si>
    <t>KAPITALNA ULAGANJA U OŠ - IZNAD STANDARDA</t>
  </si>
  <si>
    <t>NABAVKA ŠKOLSKE LEKTIRE</t>
  </si>
  <si>
    <t>PRIHODI OD GRADA-300 kn po razrednom odjelu</t>
  </si>
  <si>
    <t>DONACIJE -PRENESENI REZULTAT</t>
  </si>
  <si>
    <t>RASHODI ZA ZAPOSLENE U OSNOVNIM ŠKOLAMA</t>
  </si>
  <si>
    <t>RASHODI ZA ZAPOSLENE</t>
  </si>
  <si>
    <t>Izvor 1.1.2.</t>
  </si>
  <si>
    <t>Tekuće donacije građanima</t>
  </si>
  <si>
    <t>ukrajinci</t>
  </si>
  <si>
    <t>Dalm.suv.</t>
  </si>
  <si>
    <t>debata</t>
  </si>
  <si>
    <t>1700projekt-1700uredsko</t>
  </si>
  <si>
    <t>31213=1300, 31215=1300</t>
  </si>
  <si>
    <t>bož.+regres+plaća+hzzo</t>
  </si>
  <si>
    <t>hep</t>
  </si>
  <si>
    <t>Izvor 1.1.1</t>
  </si>
  <si>
    <t>1.1.</t>
  </si>
  <si>
    <t>Prihodi od prodanih proizvoda</t>
  </si>
  <si>
    <t>Prihodi od kamata</t>
  </si>
  <si>
    <t>Prihodi od donacija fizičkih osoba za lektiru</t>
  </si>
  <si>
    <t>5.0.111</t>
  </si>
  <si>
    <t>5.2.11.</t>
  </si>
  <si>
    <t>5.0.12112</t>
  </si>
  <si>
    <t>Izvor 3.1.1 vlastiti prihodi</t>
  </si>
  <si>
    <t>Izvor 4.3.1. Prihodi za posebne namjene</t>
  </si>
  <si>
    <t>Izvor 5.0.12 POMOĆ.DRŽ.PROR.NAC.SUF.EU PROJ-PREDFIN.OPĆ.PH I PRIM-GRAD</t>
  </si>
  <si>
    <t>Izvor 5.0.12112 POMOĆ.DRŽ.PROR.NAC.SUF.EU PROJ-PREDFIN.OPĆ.PH I PRIM-GRAD</t>
  </si>
  <si>
    <t>Izvor 5.0.111 POMOĆI IZ DRŽAVNOG PROR. KROZ OPĆE PRIHODE I PRIMITKE-PK</t>
  </si>
  <si>
    <t>Izvor 5.2.11 POMOĆI IZ ŽUPANIJSKOG PRORAČUNA-PK</t>
  </si>
  <si>
    <t>POMOĆI IZ DRŽAVNOG PROR. KROZ OPĆE PRIHODE I PRIMITKE-PK</t>
  </si>
  <si>
    <t>Aktivnost C021500A150001</t>
  </si>
  <si>
    <t>Aktivnost C021500K150001</t>
  </si>
  <si>
    <t>Aktivnost C021501A150103</t>
  </si>
  <si>
    <t>Izvor 5.0.111</t>
  </si>
  <si>
    <t>Izvor 5.2.11</t>
  </si>
  <si>
    <t>Aktivnost C021501A150104</t>
  </si>
  <si>
    <t>Aktivnost C021501A150107</t>
  </si>
  <si>
    <t>Aktivnost C021501A150105</t>
  </si>
  <si>
    <t>Aktivnost C021501A150110</t>
  </si>
  <si>
    <t>Aktivnost C021501A150109</t>
  </si>
  <si>
    <t>Aktivnost C021501A150113</t>
  </si>
  <si>
    <t>Aktivnost C021501A150114</t>
  </si>
  <si>
    <t>Aktivnost C021501T150104</t>
  </si>
  <si>
    <t>IZVOR 5.0.12112</t>
  </si>
  <si>
    <t>Aktivnost C021501T150101</t>
  </si>
  <si>
    <t>Aktivnost C021501K150101</t>
  </si>
  <si>
    <t>Aktivnost C021502A150201</t>
  </si>
  <si>
    <t>Glava 03</t>
  </si>
  <si>
    <t>Program  1500</t>
  </si>
  <si>
    <t>Program 1501</t>
  </si>
  <si>
    <t>Program 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</si>
</sst>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23" fillId="0" borderId="0" xfId="0" applyFont="1" applyAlignment="1">
      <alignment wrapText="1"/>
    </xf>
    <xf numFmtId="0" fontId="0" fillId="0" borderId="3" xfId="0" applyNumberFormat="1" applyBorder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izvjes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acijaFiltriranoIndex"/>
    </sheetNames>
    <sheetDataSet>
      <sheetData sheetId="0">
        <row r="13">
          <cell r="B13" t="str">
            <v>Izvor 1. OPĆI PRIHODI I PRIMICI</v>
          </cell>
        </row>
        <row r="15">
          <cell r="B15" t="str">
            <v>3</v>
          </cell>
          <cell r="D15" t="str">
            <v>Rashodi poslovanja</v>
          </cell>
        </row>
        <row r="16">
          <cell r="B16" t="str">
            <v>31</v>
          </cell>
          <cell r="D16" t="str">
            <v>Rashodi za zaposlene</v>
          </cell>
        </row>
        <row r="17">
          <cell r="B17" t="str">
            <v>32</v>
          </cell>
          <cell r="D17" t="str">
            <v>Materijalni rashodi</v>
          </cell>
        </row>
        <row r="18">
          <cell r="B18" t="str">
            <v>37</v>
          </cell>
          <cell r="D18" t="str">
            <v>Naknade građanima i kućanstvima na temelju osiguranja i druge naknade</v>
          </cell>
        </row>
        <row r="19">
          <cell r="B19" t="str">
            <v>4</v>
          </cell>
          <cell r="D19" t="str">
            <v>Rashodi za nabavu nefinancijske imovine</v>
          </cell>
        </row>
        <row r="20">
          <cell r="B20" t="str">
            <v>42</v>
          </cell>
          <cell r="D20" t="str">
            <v>Rashodi za nabavu proizvedene dugotrajne imovine</v>
          </cell>
        </row>
        <row r="21">
          <cell r="B21" t="str">
            <v>Izvor 1.1.2 PRIHODI ZA DECENTRALIZIRANE FUNKCIJE - PK</v>
          </cell>
        </row>
        <row r="22">
          <cell r="B22" t="str">
            <v>3</v>
          </cell>
          <cell r="D22" t="str">
            <v>Rashodi poslovanja</v>
          </cell>
        </row>
        <row r="23">
          <cell r="B23" t="str">
            <v>32</v>
          </cell>
          <cell r="D23" t="str">
            <v>Materijalni rashodi</v>
          </cell>
        </row>
        <row r="24">
          <cell r="B24" t="str">
            <v>34</v>
          </cell>
          <cell r="D24" t="str">
            <v>Financijski rashodi</v>
          </cell>
        </row>
        <row r="25">
          <cell r="B25" t="str">
            <v>4</v>
          </cell>
          <cell r="D25" t="str">
            <v>Rashodi za nabavu nefinancijske imovine</v>
          </cell>
        </row>
        <row r="26">
          <cell r="B26" t="str">
            <v>42</v>
          </cell>
          <cell r="D26" t="str">
            <v>Rashodi za nabavu proizvedene dugotrajne imovine</v>
          </cell>
        </row>
        <row r="27">
          <cell r="B27" t="str">
            <v>Izvor 3. VLASTITI PRIHODI</v>
          </cell>
        </row>
        <row r="29">
          <cell r="B29" t="str">
            <v>3</v>
          </cell>
          <cell r="D29" t="str">
            <v>Rashodi poslovanja</v>
          </cell>
        </row>
        <row r="30">
          <cell r="B30" t="str">
            <v>32</v>
          </cell>
          <cell r="D30" t="str">
            <v>Materijalni rashodi</v>
          </cell>
        </row>
        <row r="31">
          <cell r="B31" t="str">
            <v>34</v>
          </cell>
          <cell r="D31" t="str">
            <v>Financijski rashodi</v>
          </cell>
        </row>
        <row r="32">
          <cell r="B32" t="str">
            <v>4</v>
          </cell>
          <cell r="D32" t="str">
            <v>Rashodi za nabavu nefinancijske imovine</v>
          </cell>
        </row>
        <row r="33">
          <cell r="B33" t="str">
            <v>42</v>
          </cell>
          <cell r="D33" t="str">
            <v>Rashodi za nabavu proizvedene dugotrajne imovine</v>
          </cell>
        </row>
        <row r="34">
          <cell r="B34" t="str">
            <v>Izvor 4. PRIHODI ZA POSEBNE NAMJENE</v>
          </cell>
        </row>
        <row r="36">
          <cell r="B36" t="str">
            <v>3</v>
          </cell>
          <cell r="D36" t="str">
            <v>Rashodi poslovanja</v>
          </cell>
        </row>
        <row r="37">
          <cell r="B37" t="str">
            <v>31</v>
          </cell>
          <cell r="D37" t="str">
            <v>Rashodi za zaposlene</v>
          </cell>
        </row>
        <row r="38">
          <cell r="B38" t="str">
            <v>32</v>
          </cell>
          <cell r="D38" t="str">
            <v>Materijalni rashodi</v>
          </cell>
        </row>
        <row r="39">
          <cell r="B39" t="str">
            <v>Izvor 5. POMOĆI</v>
          </cell>
        </row>
        <row r="42">
          <cell r="B42" t="str">
            <v>3</v>
          </cell>
          <cell r="D42" t="str">
            <v>Rashodi poslovanja</v>
          </cell>
        </row>
        <row r="43">
          <cell r="B43" t="str">
            <v>31</v>
          </cell>
          <cell r="D43" t="str">
            <v>Rashodi za zaposlene</v>
          </cell>
        </row>
        <row r="44">
          <cell r="B44" t="str">
            <v>32</v>
          </cell>
          <cell r="D44" t="str">
            <v>Materijalni rashodi</v>
          </cell>
        </row>
        <row r="46">
          <cell r="B46" t="str">
            <v>3</v>
          </cell>
          <cell r="D46" t="str">
            <v>Rashodi poslovanja</v>
          </cell>
        </row>
        <row r="47">
          <cell r="B47" t="str">
            <v>31</v>
          </cell>
          <cell r="D47" t="str">
            <v>Rashodi za zaposlene</v>
          </cell>
        </row>
        <row r="48">
          <cell r="B48" t="str">
            <v>32</v>
          </cell>
          <cell r="D48" t="str">
            <v>Materijalni rashodi</v>
          </cell>
        </row>
        <row r="49">
          <cell r="B49" t="str">
            <v>34</v>
          </cell>
          <cell r="D49" t="str">
            <v>Financijski rashodi</v>
          </cell>
        </row>
        <row r="50">
          <cell r="B50" t="str">
            <v>37</v>
          </cell>
          <cell r="D50" t="str">
            <v>Naknade građanima i kućanstvima na temelju osiguranja i druge naknade</v>
          </cell>
        </row>
        <row r="51">
          <cell r="B51" t="str">
            <v>38</v>
          </cell>
          <cell r="D51" t="str">
            <v>Rashodi za donacije, kazne, naknade šteta i kapitalne pomoći</v>
          </cell>
        </row>
        <row r="52">
          <cell r="B52" t="str">
            <v>4</v>
          </cell>
          <cell r="D52" t="str">
            <v>Rashodi za nabavu nefinancijske imovine</v>
          </cell>
        </row>
        <row r="53">
          <cell r="B53" t="str">
            <v>42</v>
          </cell>
          <cell r="D53" t="str">
            <v>Rashodi za nabavu proizvedene dugotrajne imovine</v>
          </cell>
        </row>
        <row r="55">
          <cell r="B55" t="str">
            <v>3</v>
          </cell>
          <cell r="D55" t="str">
            <v>Rashodi poslovanja</v>
          </cell>
        </row>
        <row r="56">
          <cell r="B56" t="str">
            <v>32</v>
          </cell>
          <cell r="D56" t="str">
            <v>Materijalni rashodi</v>
          </cell>
        </row>
        <row r="57">
          <cell r="B57" t="str">
            <v>Izvor 6. DONACIJE</v>
          </cell>
        </row>
        <row r="58">
          <cell r="B58" t="str">
            <v>Izvor 6.1. DONACIJE</v>
          </cell>
        </row>
        <row r="59">
          <cell r="B59" t="str">
            <v>3</v>
          </cell>
          <cell r="D59" t="str">
            <v>Rashodi poslovanja</v>
          </cell>
        </row>
        <row r="60">
          <cell r="B60" t="str">
            <v>32</v>
          </cell>
          <cell r="D60" t="str">
            <v>Materijalni rashodi</v>
          </cell>
        </row>
        <row r="61">
          <cell r="B61" t="str">
            <v>4</v>
          </cell>
          <cell r="D61" t="str">
            <v>Rashodi za nabavu nefinancijske imovine</v>
          </cell>
        </row>
        <row r="62">
          <cell r="B62" t="str">
            <v>42</v>
          </cell>
          <cell r="D62" t="str">
            <v>Rashodi za nabavu proizvedene dugotrajne imovine</v>
          </cell>
        </row>
        <row r="63">
          <cell r="B63" t="str">
            <v>Izvor 9. PRENESENI REZULTAT</v>
          </cell>
        </row>
        <row r="64">
          <cell r="B64" t="str">
            <v>Izvor 9.3. VLASTITI PRIHODI -PRENESENI REZULTAT</v>
          </cell>
        </row>
        <row r="65">
          <cell r="B65" t="str">
            <v>Izvor 9.3.1 VLASTITI PRIHODI -PRENESENI REZULTAT- PK</v>
          </cell>
        </row>
        <row r="66">
          <cell r="B66" t="str">
            <v>3</v>
          </cell>
          <cell r="D66" t="str">
            <v>Rashodi poslovanja</v>
          </cell>
        </row>
        <row r="67">
          <cell r="B67" t="str">
            <v>32</v>
          </cell>
          <cell r="D67" t="str">
            <v>Materijalni rashodi</v>
          </cell>
        </row>
        <row r="68">
          <cell r="B68" t="str">
            <v>4</v>
          </cell>
          <cell r="D68" t="str">
            <v>Rashodi za nabavu nefinancijske imovine</v>
          </cell>
        </row>
        <row r="69">
          <cell r="B69" t="str">
            <v>42</v>
          </cell>
          <cell r="D69" t="str">
            <v>Rashodi za nabavu proizvedene dugotrajne imovine</v>
          </cell>
        </row>
        <row r="70">
          <cell r="B70" t="str">
            <v>Izvor 9.4. PRIHODI ZA POSEBNE NAMJENE-PRENESENI REZULTAT</v>
          </cell>
        </row>
        <row r="71">
          <cell r="B71" t="str">
            <v>Izvor 9.4.1 PRIHODI ZA POSEBNE NAMJENE-PRENESENI REZULTAT-PK</v>
          </cell>
        </row>
        <row r="72">
          <cell r="B72" t="str">
            <v>3</v>
          </cell>
          <cell r="D72" t="str">
            <v>Rashodi poslovanja</v>
          </cell>
        </row>
        <row r="73">
          <cell r="B73" t="str">
            <v>32</v>
          </cell>
          <cell r="D73" t="str">
            <v>Materijalni rashodi</v>
          </cell>
        </row>
        <row r="74">
          <cell r="B74" t="str">
            <v>38</v>
          </cell>
          <cell r="D74" t="str">
            <v>Rashodi za donacije, kazne, naknade šteta i kapitalne pomoći</v>
          </cell>
        </row>
        <row r="75">
          <cell r="B75" t="str">
            <v>Izvor 9.5. POMOĆI -PRENESENI REZULTAT</v>
          </cell>
        </row>
        <row r="76">
          <cell r="B76" t="str">
            <v>Izvor 9.5.1 POMOĆI -PRENESENI REZULTAT-PK</v>
          </cell>
        </row>
        <row r="77">
          <cell r="B77" t="str">
            <v>3</v>
          </cell>
          <cell r="D77" t="str">
            <v>Rashodi poslovanja</v>
          </cell>
        </row>
        <row r="78">
          <cell r="B78" t="str">
            <v>32</v>
          </cell>
          <cell r="D78" t="str">
            <v>Materijalni rashodi</v>
          </cell>
        </row>
        <row r="79">
          <cell r="B79" t="str">
            <v>Izvor 9.6. DONACIJE-PRENESENI REZULTAT</v>
          </cell>
        </row>
        <row r="80">
          <cell r="B80" t="str">
            <v>Izvor 9.6.1 DONACIJE-PRENESENI REZULTAT-PK</v>
          </cell>
        </row>
        <row r="81">
          <cell r="B81" t="str">
            <v>3</v>
          </cell>
          <cell r="D81" t="str">
            <v>Rashodi poslovanja</v>
          </cell>
        </row>
        <row r="82">
          <cell r="B82" t="str">
            <v>32</v>
          </cell>
          <cell r="D82" t="str">
            <v>Materijalni rashodi</v>
          </cell>
        </row>
        <row r="83">
          <cell r="B83" t="str">
            <v>4</v>
          </cell>
          <cell r="D83" t="str">
            <v>Rashodi za nabavu nefinancijske imovine</v>
          </cell>
        </row>
        <row r="84">
          <cell r="B84" t="str">
            <v>42</v>
          </cell>
          <cell r="D84" t="str">
            <v>Rashodi za nabavu proizvedene dugotrajne imovine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I10" sqref="I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73" t="s">
        <v>12</v>
      </c>
      <c r="B3" s="73"/>
      <c r="C3" s="73"/>
      <c r="D3" s="73"/>
      <c r="E3" s="73"/>
      <c r="F3" s="73"/>
      <c r="G3" s="73"/>
      <c r="H3" s="73"/>
      <c r="I3" s="86"/>
      <c r="J3" s="86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73" t="s">
        <v>17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23</v>
      </c>
    </row>
    <row r="7" spans="1:10" ht="25.5" x14ac:dyDescent="0.25">
      <c r="A7" s="24"/>
      <c r="B7" s="25"/>
      <c r="C7" s="25"/>
      <c r="D7" s="26"/>
      <c r="E7" s="27"/>
      <c r="F7" s="3" t="s">
        <v>56</v>
      </c>
      <c r="G7" s="3" t="s">
        <v>57</v>
      </c>
      <c r="H7" s="3" t="s">
        <v>58</v>
      </c>
      <c r="I7" s="3" t="s">
        <v>49</v>
      </c>
      <c r="J7" s="3" t="s">
        <v>59</v>
      </c>
    </row>
    <row r="8" spans="1:10" x14ac:dyDescent="0.25">
      <c r="A8" s="78" t="s">
        <v>0</v>
      </c>
      <c r="B8" s="72"/>
      <c r="C8" s="72"/>
      <c r="D8" s="72"/>
      <c r="E8" s="87"/>
      <c r="F8" s="28">
        <f>F9+F10</f>
        <v>1217287.69</v>
      </c>
      <c r="G8" s="28">
        <f t="shared" ref="G8:J8" si="0">G9+G10</f>
        <v>1399960</v>
      </c>
      <c r="H8" s="28">
        <f t="shared" si="0"/>
        <v>1477763</v>
      </c>
      <c r="I8" s="28">
        <f t="shared" si="0"/>
        <v>1484000</v>
      </c>
      <c r="J8" s="28">
        <f t="shared" si="0"/>
        <v>1491100</v>
      </c>
    </row>
    <row r="9" spans="1:10" x14ac:dyDescent="0.25">
      <c r="A9" s="88" t="s">
        <v>24</v>
      </c>
      <c r="B9" s="89"/>
      <c r="C9" s="89"/>
      <c r="D9" s="89"/>
      <c r="E9" s="85"/>
      <c r="F9" s="29">
        <v>1217287.69</v>
      </c>
      <c r="G9" s="29">
        <v>1399960</v>
      </c>
      <c r="H9" s="29">
        <v>1477763</v>
      </c>
      <c r="I9" s="29">
        <v>1484000</v>
      </c>
      <c r="J9" s="29">
        <v>1491100</v>
      </c>
    </row>
    <row r="10" spans="1:10" x14ac:dyDescent="0.25">
      <c r="A10" s="90" t="s">
        <v>25</v>
      </c>
      <c r="B10" s="85"/>
      <c r="C10" s="85"/>
      <c r="D10" s="85"/>
      <c r="E10" s="85"/>
      <c r="F10" s="29">
        <v>0</v>
      </c>
      <c r="G10" s="29"/>
      <c r="H10" s="29">
        <v>0</v>
      </c>
      <c r="I10" s="29"/>
      <c r="J10" s="29"/>
    </row>
    <row r="11" spans="1:10" x14ac:dyDescent="0.25">
      <c r="A11" s="32" t="s">
        <v>1</v>
      </c>
      <c r="B11" s="36"/>
      <c r="C11" s="36"/>
      <c r="D11" s="36"/>
      <c r="E11" s="36"/>
      <c r="F11" s="28">
        <f>F12+F13</f>
        <v>1220722.24</v>
      </c>
      <c r="G11" s="28">
        <f t="shared" ref="G11:J11" si="1">G12+G13</f>
        <v>1402650</v>
      </c>
      <c r="H11" s="28">
        <f t="shared" si="1"/>
        <v>1480000</v>
      </c>
      <c r="I11" s="28">
        <f t="shared" si="1"/>
        <v>1484000</v>
      </c>
      <c r="J11" s="28">
        <f t="shared" si="1"/>
        <v>1491100</v>
      </c>
    </row>
    <row r="12" spans="1:10" x14ac:dyDescent="0.25">
      <c r="A12" s="91" t="s">
        <v>26</v>
      </c>
      <c r="B12" s="89"/>
      <c r="C12" s="89"/>
      <c r="D12" s="89"/>
      <c r="E12" s="89"/>
      <c r="F12" s="29">
        <v>1206302.49</v>
      </c>
      <c r="G12" s="29">
        <v>1385470</v>
      </c>
      <c r="H12" s="29">
        <v>1461150</v>
      </c>
      <c r="I12" s="29">
        <v>1465810</v>
      </c>
      <c r="J12" s="37">
        <v>1472910</v>
      </c>
    </row>
    <row r="13" spans="1:10" x14ac:dyDescent="0.25">
      <c r="A13" s="84" t="s">
        <v>27</v>
      </c>
      <c r="B13" s="85"/>
      <c r="C13" s="85"/>
      <c r="D13" s="85"/>
      <c r="E13" s="85"/>
      <c r="F13" s="38">
        <v>14419.75</v>
      </c>
      <c r="G13" s="38">
        <v>17180</v>
      </c>
      <c r="H13" s="38">
        <v>18850</v>
      </c>
      <c r="I13" s="38">
        <v>18190</v>
      </c>
      <c r="J13" s="37">
        <v>18190</v>
      </c>
    </row>
    <row r="14" spans="1:10" x14ac:dyDescent="0.25">
      <c r="A14" s="71" t="s">
        <v>35</v>
      </c>
      <c r="B14" s="72"/>
      <c r="C14" s="72"/>
      <c r="D14" s="72"/>
      <c r="E14" s="72"/>
      <c r="F14" s="28">
        <f>F8-F11</f>
        <v>-3434.5500000000466</v>
      </c>
      <c r="G14" s="28">
        <f t="shared" ref="G14:J14" si="2">G8-G11</f>
        <v>-2690</v>
      </c>
      <c r="H14" s="28">
        <f t="shared" si="2"/>
        <v>-2237</v>
      </c>
      <c r="I14" s="28">
        <f t="shared" si="2"/>
        <v>0</v>
      </c>
      <c r="J14" s="28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73" t="s">
        <v>18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4"/>
      <c r="B18" s="25"/>
      <c r="C18" s="25"/>
      <c r="D18" s="26"/>
      <c r="E18" s="27"/>
      <c r="F18" s="3" t="s">
        <v>56</v>
      </c>
      <c r="G18" s="3" t="s">
        <v>57</v>
      </c>
      <c r="H18" s="3" t="s">
        <v>58</v>
      </c>
      <c r="I18" s="3" t="s">
        <v>49</v>
      </c>
      <c r="J18" s="3" t="s">
        <v>59</v>
      </c>
    </row>
    <row r="19" spans="1:10" x14ac:dyDescent="0.25">
      <c r="A19" s="84" t="s">
        <v>28</v>
      </c>
      <c r="B19" s="85"/>
      <c r="C19" s="85"/>
      <c r="D19" s="85"/>
      <c r="E19" s="85"/>
      <c r="F19" s="38"/>
      <c r="G19" s="38"/>
      <c r="H19" s="38"/>
      <c r="I19" s="38"/>
      <c r="J19" s="37"/>
    </row>
    <row r="20" spans="1:10" x14ac:dyDescent="0.25">
      <c r="A20" s="84" t="s">
        <v>29</v>
      </c>
      <c r="B20" s="85"/>
      <c r="C20" s="85"/>
      <c r="D20" s="85"/>
      <c r="E20" s="85"/>
      <c r="F20" s="38"/>
      <c r="G20" s="38"/>
      <c r="H20" s="38"/>
      <c r="I20" s="38"/>
      <c r="J20" s="37"/>
    </row>
    <row r="21" spans="1:10" x14ac:dyDescent="0.25">
      <c r="A21" s="71" t="s">
        <v>2</v>
      </c>
      <c r="B21" s="72"/>
      <c r="C21" s="72"/>
      <c r="D21" s="72"/>
      <c r="E21" s="72"/>
      <c r="F21" s="28">
        <f>F19-F20</f>
        <v>0</v>
      </c>
      <c r="G21" s="28">
        <f t="shared" ref="G21:J21" si="3">G19-G20</f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</row>
    <row r="22" spans="1:10" x14ac:dyDescent="0.25">
      <c r="A22" s="71" t="s">
        <v>36</v>
      </c>
      <c r="B22" s="72"/>
      <c r="C22" s="72"/>
      <c r="D22" s="72"/>
      <c r="E22" s="72"/>
      <c r="F22" s="28">
        <f>F14+F21</f>
        <v>-3434.5500000000466</v>
      </c>
      <c r="G22" s="28">
        <f t="shared" ref="G22:J22" si="4">G14+G21</f>
        <v>-2690</v>
      </c>
      <c r="H22" s="28">
        <f t="shared" si="4"/>
        <v>-2237</v>
      </c>
      <c r="I22" s="28">
        <f t="shared" si="4"/>
        <v>0</v>
      </c>
      <c r="J22" s="28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73" t="s">
        <v>37</v>
      </c>
      <c r="B24" s="74"/>
      <c r="C24" s="74"/>
      <c r="D24" s="74"/>
      <c r="E24" s="74"/>
      <c r="F24" s="74"/>
      <c r="G24" s="74"/>
      <c r="H24" s="74"/>
      <c r="I24" s="74"/>
      <c r="J24" s="74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4"/>
      <c r="B26" s="25"/>
      <c r="C26" s="25"/>
      <c r="D26" s="26"/>
      <c r="E26" s="27"/>
      <c r="F26" s="3" t="s">
        <v>56</v>
      </c>
      <c r="G26" s="3" t="s">
        <v>57</v>
      </c>
      <c r="H26" s="3" t="s">
        <v>58</v>
      </c>
      <c r="I26" s="3" t="s">
        <v>49</v>
      </c>
      <c r="J26" s="3" t="s">
        <v>59</v>
      </c>
    </row>
    <row r="27" spans="1:10" ht="15" customHeight="1" x14ac:dyDescent="0.25">
      <c r="A27" s="75" t="s">
        <v>38</v>
      </c>
      <c r="B27" s="76"/>
      <c r="C27" s="76"/>
      <c r="D27" s="76"/>
      <c r="E27" s="77"/>
      <c r="F27" s="39">
        <v>0</v>
      </c>
      <c r="G27" s="39">
        <v>0</v>
      </c>
      <c r="H27" s="39">
        <v>0</v>
      </c>
      <c r="I27" s="39">
        <v>0</v>
      </c>
      <c r="J27" s="40">
        <v>0</v>
      </c>
    </row>
    <row r="28" spans="1:10" ht="15" customHeight="1" x14ac:dyDescent="0.25">
      <c r="A28" s="71" t="s">
        <v>39</v>
      </c>
      <c r="B28" s="72"/>
      <c r="C28" s="72"/>
      <c r="D28" s="72"/>
      <c r="E28" s="72"/>
      <c r="F28" s="41">
        <f>F22+F27</f>
        <v>-3434.5500000000466</v>
      </c>
      <c r="G28" s="41">
        <f t="shared" ref="G28:J28" si="5">G22+G27</f>
        <v>-2690</v>
      </c>
      <c r="H28" s="41">
        <f t="shared" si="5"/>
        <v>-2237</v>
      </c>
      <c r="I28" s="41">
        <f t="shared" si="5"/>
        <v>0</v>
      </c>
      <c r="J28" s="42">
        <f t="shared" si="5"/>
        <v>0</v>
      </c>
    </row>
    <row r="29" spans="1:10" ht="45" customHeight="1" x14ac:dyDescent="0.25">
      <c r="A29" s="78" t="s">
        <v>40</v>
      </c>
      <c r="B29" s="79"/>
      <c r="C29" s="79"/>
      <c r="D29" s="79"/>
      <c r="E29" s="80"/>
      <c r="F29" s="41">
        <f>F14+F21+F27-F28</f>
        <v>0</v>
      </c>
      <c r="G29" s="41">
        <f t="shared" ref="G29:J29" si="6">G14+G21+G27-G28</f>
        <v>0</v>
      </c>
      <c r="H29" s="41">
        <f t="shared" si="6"/>
        <v>0</v>
      </c>
      <c r="I29" s="41">
        <f t="shared" si="6"/>
        <v>0</v>
      </c>
      <c r="J29" s="42">
        <f t="shared" si="6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81" t="s">
        <v>34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52" t="s">
        <v>56</v>
      </c>
      <c r="G33" s="52" t="s">
        <v>57</v>
      </c>
      <c r="H33" s="52" t="s">
        <v>58</v>
      </c>
      <c r="I33" s="52" t="s">
        <v>49</v>
      </c>
      <c r="J33" s="52" t="s">
        <v>59</v>
      </c>
    </row>
    <row r="34" spans="1:10" x14ac:dyDescent="0.25">
      <c r="A34" s="75" t="s">
        <v>38</v>
      </c>
      <c r="B34" s="76"/>
      <c r="C34" s="76"/>
      <c r="D34" s="76"/>
      <c r="E34" s="77"/>
      <c r="F34" s="39">
        <v>0</v>
      </c>
      <c r="G34" s="39">
        <f>F37</f>
        <v>0</v>
      </c>
      <c r="H34" s="39">
        <f>G37</f>
        <v>0</v>
      </c>
      <c r="I34" s="39">
        <f>H37</f>
        <v>0</v>
      </c>
      <c r="J34" s="40">
        <f>I37</f>
        <v>0</v>
      </c>
    </row>
    <row r="35" spans="1:10" ht="28.5" customHeight="1" x14ac:dyDescent="0.25">
      <c r="A35" s="75" t="s">
        <v>41</v>
      </c>
      <c r="B35" s="76"/>
      <c r="C35" s="76"/>
      <c r="D35" s="76"/>
      <c r="E35" s="77"/>
      <c r="F35" s="39">
        <v>0</v>
      </c>
      <c r="G35" s="39">
        <v>0</v>
      </c>
      <c r="H35" s="39">
        <v>0</v>
      </c>
      <c r="I35" s="39">
        <v>0</v>
      </c>
      <c r="J35" s="40">
        <v>0</v>
      </c>
    </row>
    <row r="36" spans="1:10" x14ac:dyDescent="0.25">
      <c r="A36" s="75" t="s">
        <v>42</v>
      </c>
      <c r="B36" s="82"/>
      <c r="C36" s="82"/>
      <c r="D36" s="82"/>
      <c r="E36" s="83"/>
      <c r="F36" s="39">
        <v>0</v>
      </c>
      <c r="G36" s="39">
        <v>0</v>
      </c>
      <c r="H36" s="39">
        <v>0</v>
      </c>
      <c r="I36" s="39">
        <v>0</v>
      </c>
      <c r="J36" s="40">
        <v>0</v>
      </c>
    </row>
    <row r="37" spans="1:10" ht="15" customHeight="1" x14ac:dyDescent="0.25">
      <c r="A37" s="71" t="s">
        <v>39</v>
      </c>
      <c r="B37" s="72"/>
      <c r="C37" s="72"/>
      <c r="D37" s="72"/>
      <c r="E37" s="72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3">
        <f t="shared" si="7"/>
        <v>0</v>
      </c>
    </row>
    <row r="38" spans="1:10" ht="17.25" customHeight="1" x14ac:dyDescent="0.25"/>
    <row r="39" spans="1:10" x14ac:dyDescent="0.25">
      <c r="A39" s="69"/>
      <c r="B39" s="70"/>
      <c r="C39" s="70"/>
      <c r="D39" s="70"/>
      <c r="E39" s="70"/>
      <c r="F39" s="70"/>
      <c r="G39" s="70"/>
      <c r="H39" s="70"/>
      <c r="I39" s="70"/>
      <c r="J39" s="7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31" workbookViewId="0">
      <selection activeCell="F42" sqref="F42"/>
    </sheetView>
  </sheetViews>
  <sheetFormatPr defaultRowHeight="15" x14ac:dyDescent="0.25"/>
  <cols>
    <col min="1" max="2" width="11.42578125" customWidth="1"/>
    <col min="3" max="3" width="26.85546875" customWidth="1"/>
    <col min="4" max="4" width="25.5703125" customWidth="1"/>
    <col min="5" max="7" width="23.42578125" customWidth="1"/>
    <col min="8" max="8" width="23.140625" customWidth="1"/>
  </cols>
  <sheetData>
    <row r="1" spans="1:8" ht="42" customHeight="1" x14ac:dyDescent="0.25">
      <c r="A1" s="73" t="s">
        <v>55</v>
      </c>
      <c r="B1" s="73"/>
      <c r="C1" s="73"/>
      <c r="D1" s="73"/>
      <c r="E1" s="73"/>
      <c r="F1" s="73"/>
      <c r="G1" s="73"/>
      <c r="H1" s="73"/>
    </row>
    <row r="2" spans="1:8" ht="18" customHeight="1" x14ac:dyDescent="0.25">
      <c r="A2" s="4"/>
      <c r="B2" s="21"/>
      <c r="C2" s="4"/>
      <c r="D2" s="4"/>
      <c r="E2" s="4"/>
      <c r="F2" s="4"/>
      <c r="G2" s="4"/>
      <c r="H2" s="4"/>
    </row>
    <row r="3" spans="1:8" ht="15.75" customHeight="1" x14ac:dyDescent="0.25">
      <c r="A3" s="73" t="s">
        <v>12</v>
      </c>
      <c r="B3" s="73"/>
      <c r="C3" s="73"/>
      <c r="D3" s="73"/>
      <c r="E3" s="73"/>
      <c r="F3" s="73"/>
      <c r="G3" s="73"/>
      <c r="H3" s="73"/>
    </row>
    <row r="4" spans="1:8" ht="18" x14ac:dyDescent="0.25">
      <c r="A4" s="4"/>
      <c r="B4" s="21"/>
      <c r="C4" s="4"/>
      <c r="D4" s="4"/>
      <c r="E4" s="4"/>
      <c r="F4" s="4"/>
      <c r="G4" s="5"/>
      <c r="H4" s="5"/>
    </row>
    <row r="5" spans="1:8" ht="18" customHeight="1" x14ac:dyDescent="0.25">
      <c r="A5" s="73" t="s">
        <v>4</v>
      </c>
      <c r="B5" s="73"/>
      <c r="C5" s="73"/>
      <c r="D5" s="73"/>
      <c r="E5" s="73"/>
      <c r="F5" s="73"/>
      <c r="G5" s="73"/>
      <c r="H5" s="73"/>
    </row>
    <row r="6" spans="1:8" ht="18" x14ac:dyDescent="0.25">
      <c r="A6" s="4"/>
      <c r="B6" s="21"/>
      <c r="C6" s="4"/>
      <c r="D6" s="4"/>
      <c r="E6" s="4"/>
      <c r="F6" s="4"/>
      <c r="G6" s="5"/>
      <c r="H6" s="5"/>
    </row>
    <row r="7" spans="1:8" ht="15.75" customHeight="1" x14ac:dyDescent="0.25">
      <c r="A7" s="73" t="s">
        <v>43</v>
      </c>
      <c r="B7" s="73"/>
      <c r="C7" s="73"/>
      <c r="D7" s="73"/>
      <c r="E7" s="73"/>
      <c r="F7" s="73"/>
      <c r="G7" s="73"/>
      <c r="H7" s="73"/>
    </row>
    <row r="8" spans="1:8" ht="18" x14ac:dyDescent="0.25">
      <c r="A8" s="4"/>
      <c r="B8" s="21"/>
      <c r="C8" s="4"/>
      <c r="D8" s="4"/>
      <c r="E8" s="4"/>
      <c r="F8" s="4"/>
      <c r="G8" s="5"/>
      <c r="H8" s="5"/>
    </row>
    <row r="9" spans="1:8" ht="25.5" x14ac:dyDescent="0.25">
      <c r="A9" s="17" t="s">
        <v>48</v>
      </c>
      <c r="B9" s="16" t="s">
        <v>65</v>
      </c>
      <c r="C9" s="16" t="s">
        <v>3</v>
      </c>
      <c r="D9" s="16" t="s">
        <v>56</v>
      </c>
      <c r="E9" s="17" t="s">
        <v>57</v>
      </c>
      <c r="F9" s="17" t="s">
        <v>58</v>
      </c>
      <c r="G9" s="17" t="s">
        <v>49</v>
      </c>
      <c r="H9" s="17" t="s">
        <v>59</v>
      </c>
    </row>
    <row r="10" spans="1:8" x14ac:dyDescent="0.25">
      <c r="A10" s="61"/>
      <c r="B10" s="61"/>
      <c r="C10" s="61" t="s">
        <v>60</v>
      </c>
      <c r="D10" s="61">
        <f>SUM(D11+D18)</f>
        <v>1220722.24</v>
      </c>
      <c r="E10" s="61">
        <f>SUM(E11+E18)</f>
        <v>1402650</v>
      </c>
      <c r="F10" s="61">
        <f t="shared" ref="F10:H10" si="0">SUM(F11+F18)</f>
        <v>1480000</v>
      </c>
      <c r="G10" s="61">
        <f t="shared" si="0"/>
        <v>1484000</v>
      </c>
      <c r="H10" s="61">
        <f t="shared" si="0"/>
        <v>1491100</v>
      </c>
    </row>
    <row r="11" spans="1:8" x14ac:dyDescent="0.25">
      <c r="A11" s="61">
        <v>6</v>
      </c>
      <c r="B11" s="61"/>
      <c r="C11" s="61" t="s">
        <v>6</v>
      </c>
      <c r="D11" s="61">
        <f>SUM(D12+D13+D14+D15+D16)</f>
        <v>1217287.69</v>
      </c>
      <c r="E11" s="61">
        <f>SUM(E12+E13+E14+E15+E16)</f>
        <v>1399960</v>
      </c>
      <c r="F11" s="61">
        <f t="shared" ref="F11:H11" si="1">SUM(F12+F13+F14+F15+F16)</f>
        <v>1477763</v>
      </c>
      <c r="G11" s="61">
        <f t="shared" si="1"/>
        <v>1484000</v>
      </c>
      <c r="H11" s="61">
        <f t="shared" si="1"/>
        <v>1491100</v>
      </c>
    </row>
    <row r="12" spans="1:8" ht="45" x14ac:dyDescent="0.25">
      <c r="A12" s="61"/>
      <c r="B12" s="61">
        <v>63</v>
      </c>
      <c r="C12" s="61" t="s">
        <v>19</v>
      </c>
      <c r="D12" s="61">
        <v>1082428.99</v>
      </c>
      <c r="E12" s="61">
        <v>1241826</v>
      </c>
      <c r="F12" s="61">
        <v>1323177</v>
      </c>
      <c r="G12" s="61">
        <v>1329414</v>
      </c>
      <c r="H12" s="61">
        <v>1336596</v>
      </c>
    </row>
    <row r="13" spans="1:8" x14ac:dyDescent="0.25">
      <c r="A13" s="61"/>
      <c r="B13" s="61">
        <v>64</v>
      </c>
      <c r="C13" s="61" t="s">
        <v>61</v>
      </c>
      <c r="D13" s="61">
        <v>0</v>
      </c>
      <c r="E13" s="61">
        <v>5</v>
      </c>
      <c r="F13" s="61">
        <v>0</v>
      </c>
      <c r="G13" s="61">
        <v>0</v>
      </c>
      <c r="H13" s="61">
        <v>0</v>
      </c>
    </row>
    <row r="14" spans="1:8" x14ac:dyDescent="0.25">
      <c r="A14" s="61"/>
      <c r="B14" s="61">
        <v>65</v>
      </c>
      <c r="C14" s="61" t="s">
        <v>62</v>
      </c>
      <c r="D14" s="61">
        <v>3385</v>
      </c>
      <c r="E14" s="61">
        <v>2300</v>
      </c>
      <c r="F14" s="61">
        <v>0</v>
      </c>
      <c r="G14" s="61">
        <v>0</v>
      </c>
      <c r="H14" s="61">
        <v>0</v>
      </c>
    </row>
    <row r="15" spans="1:8" ht="45" x14ac:dyDescent="0.25">
      <c r="A15" s="61"/>
      <c r="B15" s="61">
        <v>66</v>
      </c>
      <c r="C15" s="61" t="s">
        <v>63</v>
      </c>
      <c r="D15" s="61">
        <v>0</v>
      </c>
      <c r="E15" s="61">
        <v>395</v>
      </c>
      <c r="F15" s="61">
        <v>450</v>
      </c>
      <c r="G15" s="61">
        <v>450</v>
      </c>
      <c r="H15" s="61">
        <v>450</v>
      </c>
    </row>
    <row r="16" spans="1:8" ht="45" x14ac:dyDescent="0.25">
      <c r="A16" s="61"/>
      <c r="B16" s="61">
        <v>67</v>
      </c>
      <c r="C16" s="61" t="s">
        <v>21</v>
      </c>
      <c r="D16" s="61">
        <v>131473.70000000001</v>
      </c>
      <c r="E16" s="61">
        <v>155434</v>
      </c>
      <c r="F16" s="61">
        <v>154136</v>
      </c>
      <c r="G16" s="61">
        <v>154136</v>
      </c>
      <c r="H16" s="61">
        <v>154054</v>
      </c>
    </row>
    <row r="17" spans="1:8" x14ac:dyDescent="0.25">
      <c r="A17" s="61">
        <v>9</v>
      </c>
      <c r="B17" s="61"/>
      <c r="C17" s="61"/>
      <c r="D17" s="61"/>
      <c r="E17" s="61"/>
      <c r="F17" s="61"/>
      <c r="G17" s="61"/>
      <c r="H17" s="61"/>
    </row>
    <row r="18" spans="1:8" x14ac:dyDescent="0.25">
      <c r="A18" s="61"/>
      <c r="B18" s="61">
        <v>92</v>
      </c>
      <c r="C18" s="61" t="s">
        <v>64</v>
      </c>
      <c r="D18" s="61">
        <v>3434.55</v>
      </c>
      <c r="E18" s="61">
        <v>2690</v>
      </c>
      <c r="F18" s="61">
        <v>2237</v>
      </c>
      <c r="G18" s="61">
        <v>0</v>
      </c>
      <c r="H18" s="61">
        <v>0</v>
      </c>
    </row>
    <row r="19" spans="1:8" x14ac:dyDescent="0.25">
      <c r="A19" s="61"/>
      <c r="B19" s="61"/>
      <c r="C19" s="61"/>
      <c r="D19" s="61"/>
      <c r="E19" s="61"/>
      <c r="F19" s="61"/>
      <c r="G19" s="61"/>
      <c r="H19" s="61"/>
    </row>
    <row r="20" spans="1:8" x14ac:dyDescent="0.25">
      <c r="A20" s="59"/>
      <c r="B20" s="59"/>
      <c r="C20" s="59"/>
      <c r="D20" s="59"/>
      <c r="E20" s="59"/>
      <c r="F20" s="59"/>
      <c r="G20" s="59"/>
      <c r="H20" s="59"/>
    </row>
    <row r="21" spans="1:8" x14ac:dyDescent="0.25">
      <c r="A21" s="59"/>
      <c r="B21" s="59"/>
      <c r="C21" s="59"/>
      <c r="D21" s="59"/>
      <c r="E21" s="59"/>
      <c r="F21" s="59"/>
      <c r="G21" s="59"/>
      <c r="H21" s="59"/>
    </row>
    <row r="22" spans="1:8" x14ac:dyDescent="0.25">
      <c r="A22" s="59"/>
      <c r="B22" s="59"/>
      <c r="C22" s="59"/>
      <c r="D22" s="59"/>
      <c r="E22" s="59"/>
      <c r="F22" s="59"/>
      <c r="G22" s="59"/>
      <c r="H22" s="59"/>
    </row>
    <row r="26" spans="1:8" ht="72.75" customHeight="1" x14ac:dyDescent="0.25"/>
    <row r="28" spans="1:8" ht="15.75" customHeight="1" x14ac:dyDescent="0.25"/>
    <row r="29" spans="1:8" ht="18" x14ac:dyDescent="0.25">
      <c r="A29" s="4"/>
      <c r="B29" s="21"/>
      <c r="C29" s="4"/>
      <c r="D29" s="4"/>
      <c r="E29" s="4"/>
      <c r="F29" s="4"/>
      <c r="G29" s="5"/>
      <c r="H29" s="5"/>
    </row>
    <row r="30" spans="1:8" ht="25.5" x14ac:dyDescent="0.25">
      <c r="A30" s="17" t="s">
        <v>5</v>
      </c>
      <c r="B30" s="16" t="s">
        <v>65</v>
      </c>
      <c r="C30" s="16" t="s">
        <v>7</v>
      </c>
      <c r="D30" s="16" t="s">
        <v>56</v>
      </c>
      <c r="E30" s="17" t="s">
        <v>57</v>
      </c>
      <c r="F30" s="17" t="s">
        <v>58</v>
      </c>
      <c r="G30" s="17" t="s">
        <v>49</v>
      </c>
      <c r="H30" s="17" t="s">
        <v>59</v>
      </c>
    </row>
    <row r="31" spans="1:8" x14ac:dyDescent="0.25">
      <c r="A31" s="61"/>
      <c r="B31" s="61"/>
      <c r="C31" s="61"/>
      <c r="D31" s="61"/>
      <c r="E31" s="61"/>
      <c r="F31" s="61"/>
      <c r="G31" s="61"/>
      <c r="H31" s="61"/>
    </row>
    <row r="32" spans="1:8" x14ac:dyDescent="0.25">
      <c r="A32" s="61" t="s">
        <v>66</v>
      </c>
      <c r="B32" s="61"/>
      <c r="C32" s="61"/>
      <c r="D32" s="61">
        <f t="shared" ref="D32:E32" si="2">SUM(D33+D39)</f>
        <v>1220722.24</v>
      </c>
      <c r="E32" s="61">
        <f t="shared" si="2"/>
        <v>1402655</v>
      </c>
      <c r="F32" s="61">
        <f>SUM(F33+F39)</f>
        <v>1480000</v>
      </c>
      <c r="G32" s="61">
        <f t="shared" ref="G32:H32" si="3">SUM(G33+G39)</f>
        <v>1484000</v>
      </c>
      <c r="H32" s="61">
        <f t="shared" si="3"/>
        <v>1491100</v>
      </c>
    </row>
    <row r="33" spans="1:8" x14ac:dyDescent="0.25">
      <c r="A33" s="61">
        <v>3</v>
      </c>
      <c r="B33" s="61"/>
      <c r="C33" s="61" t="s">
        <v>67</v>
      </c>
      <c r="D33" s="61">
        <f t="shared" ref="D33:E33" si="4">SUM(D34+D35+D36+D37+D38+D43+D45+D46+D47)</f>
        <v>1206302.49</v>
      </c>
      <c r="E33" s="61">
        <f t="shared" si="4"/>
        <v>1385475</v>
      </c>
      <c r="F33" s="61">
        <f>SUM(F34+F35+F36+F37+F38+F43+F45+F46+F47)</f>
        <v>1461150</v>
      </c>
      <c r="G33" s="61">
        <f t="shared" ref="G33:H33" si="5">SUM(G34+G35+G36+G37+G38+G43+G45+G46+G47)</f>
        <v>1465810</v>
      </c>
      <c r="H33" s="61">
        <f t="shared" si="5"/>
        <v>1472910</v>
      </c>
    </row>
    <row r="34" spans="1:8" x14ac:dyDescent="0.25">
      <c r="A34" s="61"/>
      <c r="B34" s="61">
        <v>31</v>
      </c>
      <c r="C34" s="61" t="s">
        <v>68</v>
      </c>
      <c r="D34" s="61">
        <v>1013753.76</v>
      </c>
      <c r="E34" s="61">
        <v>1186540</v>
      </c>
      <c r="F34" s="61">
        <v>1276200</v>
      </c>
      <c r="G34" s="61">
        <v>1282200</v>
      </c>
      <c r="H34" s="61">
        <v>1288200</v>
      </c>
    </row>
    <row r="35" spans="1:8" x14ac:dyDescent="0.25">
      <c r="A35" s="61"/>
      <c r="B35" s="61">
        <v>32</v>
      </c>
      <c r="C35" s="61" t="s">
        <v>69</v>
      </c>
      <c r="D35" s="61">
        <v>157980.79999999999</v>
      </c>
      <c r="E35" s="61">
        <v>184480</v>
      </c>
      <c r="F35" s="61">
        <v>166173</v>
      </c>
      <c r="G35" s="61">
        <v>166410</v>
      </c>
      <c r="H35" s="61">
        <v>167510</v>
      </c>
    </row>
    <row r="36" spans="1:8" x14ac:dyDescent="0.25">
      <c r="A36" s="61"/>
      <c r="B36" s="61">
        <v>34</v>
      </c>
      <c r="C36" s="61" t="s">
        <v>70</v>
      </c>
      <c r="D36" s="61">
        <v>954.94</v>
      </c>
      <c r="E36" s="61">
        <v>455</v>
      </c>
      <c r="F36" s="61">
        <v>0</v>
      </c>
      <c r="G36" s="61">
        <v>0</v>
      </c>
      <c r="H36" s="61">
        <v>0</v>
      </c>
    </row>
    <row r="37" spans="1:8" ht="45" x14ac:dyDescent="0.25">
      <c r="A37" s="61"/>
      <c r="B37" s="61">
        <v>37</v>
      </c>
      <c r="C37" s="61" t="s">
        <v>71</v>
      </c>
      <c r="D37" s="61">
        <v>31539.56</v>
      </c>
      <c r="E37" s="61">
        <v>12000</v>
      </c>
      <c r="F37" s="61">
        <v>16000</v>
      </c>
      <c r="G37" s="61">
        <v>16000</v>
      </c>
      <c r="H37" s="61">
        <v>16000</v>
      </c>
    </row>
    <row r="38" spans="1:8" x14ac:dyDescent="0.25">
      <c r="A38" s="61"/>
      <c r="B38" s="61">
        <v>38</v>
      </c>
      <c r="C38" s="61" t="s">
        <v>72</v>
      </c>
      <c r="D38" s="61">
        <v>738</v>
      </c>
      <c r="E38" s="61">
        <v>0</v>
      </c>
      <c r="F38" s="61">
        <v>1200</v>
      </c>
      <c r="G38" s="61">
        <v>1200</v>
      </c>
      <c r="H38" s="61">
        <v>1200</v>
      </c>
    </row>
    <row r="39" spans="1:8" ht="30" x14ac:dyDescent="0.25">
      <c r="A39" s="61">
        <v>4</v>
      </c>
      <c r="B39" s="61"/>
      <c r="C39" s="61" t="s">
        <v>73</v>
      </c>
      <c r="D39" s="61">
        <f t="shared" ref="D39:E39" si="6">SUM(D40+D44+D48)</f>
        <v>14419.75</v>
      </c>
      <c r="E39" s="61">
        <f t="shared" si="6"/>
        <v>17180</v>
      </c>
      <c r="F39" s="61">
        <f>SUM(F40+F44+F48)</f>
        <v>18850</v>
      </c>
      <c r="G39" s="61">
        <f t="shared" ref="G39:H39" si="7">SUM(G40+G44+G48)</f>
        <v>18190</v>
      </c>
      <c r="H39" s="61">
        <f t="shared" si="7"/>
        <v>18190</v>
      </c>
    </row>
    <row r="40" spans="1:8" ht="15.75" customHeight="1" x14ac:dyDescent="0.25">
      <c r="A40" s="61"/>
      <c r="B40" s="61">
        <v>42</v>
      </c>
      <c r="C40" s="61" t="s">
        <v>74</v>
      </c>
      <c r="D40" s="61">
        <v>14419.75</v>
      </c>
      <c r="E40" s="61">
        <v>16490</v>
      </c>
      <c r="F40" s="61">
        <v>18190</v>
      </c>
      <c r="G40" s="61">
        <v>18190</v>
      </c>
      <c r="H40" s="61">
        <v>18190</v>
      </c>
    </row>
    <row r="41" spans="1:8" ht="15.75" customHeight="1" x14ac:dyDescent="0.25">
      <c r="A41" s="61"/>
      <c r="B41" s="61"/>
      <c r="C41" s="61"/>
      <c r="D41" s="61"/>
      <c r="E41" s="61"/>
      <c r="F41" s="61"/>
      <c r="G41" s="61"/>
      <c r="H41" s="61"/>
    </row>
    <row r="42" spans="1:8" ht="15.75" customHeight="1" x14ac:dyDescent="0.25">
      <c r="A42" s="61">
        <v>9</v>
      </c>
      <c r="B42" s="61"/>
      <c r="C42" s="61"/>
      <c r="D42" s="61">
        <f>SUM(D44:D48)</f>
        <v>1335.43</v>
      </c>
      <c r="E42" s="61">
        <f>SUM(E43:E48)</f>
        <v>2690</v>
      </c>
      <c r="F42" s="61">
        <f>SUM(F43:F48)</f>
        <v>2237</v>
      </c>
      <c r="G42" s="61">
        <f t="shared" ref="G42:H42" si="8">SUM(G44:G48)</f>
        <v>0</v>
      </c>
      <c r="H42" s="61">
        <f t="shared" si="8"/>
        <v>0</v>
      </c>
    </row>
    <row r="43" spans="1:8" x14ac:dyDescent="0.25">
      <c r="A43" s="61" t="s">
        <v>75</v>
      </c>
      <c r="B43" s="61">
        <v>32</v>
      </c>
      <c r="C43" s="61"/>
      <c r="D43" s="61"/>
      <c r="E43" s="61">
        <v>300</v>
      </c>
      <c r="F43" s="61">
        <v>307</v>
      </c>
      <c r="G43" s="61"/>
      <c r="H43" s="61"/>
    </row>
    <row r="44" spans="1:8" x14ac:dyDescent="0.25">
      <c r="A44" s="61" t="s">
        <v>75</v>
      </c>
      <c r="B44" s="61">
        <v>42</v>
      </c>
      <c r="C44" s="61"/>
      <c r="D44" s="61"/>
      <c r="E44" s="61">
        <v>30</v>
      </c>
      <c r="F44" s="61">
        <v>0</v>
      </c>
      <c r="G44" s="61"/>
      <c r="H44" s="61"/>
    </row>
    <row r="45" spans="1:8" x14ac:dyDescent="0.25">
      <c r="A45" s="61" t="s">
        <v>76</v>
      </c>
      <c r="B45" s="61">
        <v>32</v>
      </c>
      <c r="C45" s="61"/>
      <c r="D45" s="61">
        <v>276.42</v>
      </c>
      <c r="E45" s="61">
        <v>1500</v>
      </c>
      <c r="F45" s="61">
        <v>1138</v>
      </c>
      <c r="G45" s="61"/>
      <c r="H45" s="61"/>
    </row>
    <row r="46" spans="1:8" x14ac:dyDescent="0.25">
      <c r="A46" s="61" t="s">
        <v>77</v>
      </c>
      <c r="B46" s="61">
        <v>32</v>
      </c>
      <c r="C46" s="61"/>
      <c r="D46" s="61">
        <v>1059.01</v>
      </c>
      <c r="E46" s="61">
        <v>170</v>
      </c>
      <c r="F46" s="61">
        <v>102</v>
      </c>
      <c r="G46" s="61"/>
      <c r="H46" s="61"/>
    </row>
    <row r="47" spans="1:8" x14ac:dyDescent="0.25">
      <c r="A47" s="61" t="s">
        <v>78</v>
      </c>
      <c r="B47" s="61">
        <v>32</v>
      </c>
      <c r="C47" s="61"/>
      <c r="D47" s="61"/>
      <c r="E47" s="61">
        <v>30</v>
      </c>
      <c r="F47" s="61">
        <v>30</v>
      </c>
      <c r="G47" s="61"/>
      <c r="H47" s="61"/>
    </row>
    <row r="48" spans="1:8" x14ac:dyDescent="0.25">
      <c r="A48" s="61" t="s">
        <v>78</v>
      </c>
      <c r="B48" s="61">
        <v>42</v>
      </c>
      <c r="C48" s="61"/>
      <c r="D48" s="61"/>
      <c r="E48" s="61">
        <v>660</v>
      </c>
      <c r="F48" s="61">
        <v>660</v>
      </c>
      <c r="G48" s="61"/>
      <c r="H48" s="61"/>
    </row>
    <row r="49" spans="1:8" x14ac:dyDescent="0.25">
      <c r="A49" s="61"/>
      <c r="B49" s="61"/>
      <c r="C49" s="61"/>
      <c r="D49" s="61"/>
      <c r="E49" s="61"/>
      <c r="F49" s="61"/>
      <c r="G49" s="61"/>
      <c r="H49" s="61"/>
    </row>
    <row r="50" spans="1:8" x14ac:dyDescent="0.25">
      <c r="A50" s="59"/>
      <c r="B50" s="59"/>
      <c r="C50" s="59"/>
      <c r="D50" s="59"/>
      <c r="E50" s="59"/>
      <c r="F50" s="59"/>
      <c r="G50" s="59"/>
      <c r="H50" s="59"/>
    </row>
    <row r="51" spans="1:8" x14ac:dyDescent="0.25">
      <c r="A51" s="59"/>
      <c r="B51" s="59"/>
      <c r="C51" s="59"/>
      <c r="D51" s="59"/>
      <c r="E51" s="59"/>
      <c r="F51" s="59"/>
      <c r="G51" s="59"/>
      <c r="H51" s="59"/>
    </row>
    <row r="52" spans="1:8" x14ac:dyDescent="0.25">
      <c r="A52" s="59"/>
      <c r="B52" s="59"/>
      <c r="C52" s="59"/>
      <c r="D52" s="59"/>
      <c r="E52" s="59"/>
      <c r="F52" s="59"/>
      <c r="G52" s="59"/>
      <c r="H52" s="59"/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6"/>
  <sheetViews>
    <sheetView topLeftCell="A76" workbookViewId="0">
      <selection activeCell="D30" sqref="D30:H30"/>
    </sheetView>
  </sheetViews>
  <sheetFormatPr defaultRowHeight="15" x14ac:dyDescent="0.25"/>
  <cols>
    <col min="1" max="1" width="8.140625" customWidth="1"/>
    <col min="2" max="2" width="21.5703125" customWidth="1"/>
    <col min="3" max="3" width="25.28515625" customWidth="1"/>
    <col min="4" max="4" width="21.42578125" customWidth="1"/>
    <col min="5" max="5" width="16" customWidth="1"/>
    <col min="6" max="6" width="10.28515625" customWidth="1"/>
    <col min="7" max="7" width="10.85546875" customWidth="1"/>
    <col min="8" max="8" width="10.140625" customWidth="1"/>
  </cols>
  <sheetData>
    <row r="1" spans="1:8" ht="42" customHeight="1" x14ac:dyDescent="0.25">
      <c r="A1" s="73" t="s">
        <v>55</v>
      </c>
      <c r="B1" s="73"/>
      <c r="C1" s="73"/>
      <c r="D1" s="73"/>
      <c r="E1" s="73"/>
    </row>
    <row r="2" spans="1:8" ht="18" customHeight="1" x14ac:dyDescent="0.25">
      <c r="A2" s="21"/>
      <c r="B2" s="21"/>
      <c r="C2" s="21"/>
      <c r="D2" s="21"/>
      <c r="E2" s="21"/>
    </row>
    <row r="3" spans="1:8" ht="15.75" customHeight="1" x14ac:dyDescent="0.25">
      <c r="A3" s="73" t="s">
        <v>12</v>
      </c>
      <c r="B3" s="73"/>
      <c r="C3" s="73"/>
      <c r="D3" s="73"/>
      <c r="E3" s="73"/>
    </row>
    <row r="4" spans="1:8" ht="18" x14ac:dyDescent="0.25">
      <c r="B4" s="21"/>
      <c r="C4" s="21"/>
      <c r="D4" s="5"/>
      <c r="E4" s="5"/>
    </row>
    <row r="5" spans="1:8" ht="18" customHeight="1" x14ac:dyDescent="0.25">
      <c r="A5" s="73" t="s">
        <v>4</v>
      </c>
      <c r="B5" s="73"/>
      <c r="C5" s="73"/>
      <c r="D5" s="73"/>
      <c r="E5" s="73"/>
    </row>
    <row r="6" spans="1:8" ht="18" x14ac:dyDescent="0.25">
      <c r="A6" s="21"/>
      <c r="B6" s="21"/>
      <c r="C6" s="21"/>
      <c r="D6" s="5"/>
      <c r="E6" s="5"/>
    </row>
    <row r="7" spans="1:8" ht="15.75" customHeight="1" x14ac:dyDescent="0.25">
      <c r="A7" s="73" t="s">
        <v>44</v>
      </c>
      <c r="B7" s="73"/>
      <c r="C7" s="73"/>
      <c r="D7" s="73"/>
      <c r="E7" s="73"/>
    </row>
    <row r="8" spans="1:8" ht="18" x14ac:dyDescent="0.25">
      <c r="A8" s="21"/>
      <c r="B8" s="21"/>
      <c r="C8" s="21"/>
      <c r="D8" s="5"/>
      <c r="E8" s="5"/>
    </row>
    <row r="9" spans="1:8" ht="30" x14ac:dyDescent="0.25">
      <c r="A9" s="61" t="s">
        <v>5</v>
      </c>
      <c r="B9" s="61" t="s">
        <v>65</v>
      </c>
      <c r="C9" s="61" t="s">
        <v>3</v>
      </c>
      <c r="D9" s="61" t="s">
        <v>56</v>
      </c>
      <c r="E9" s="61" t="s">
        <v>87</v>
      </c>
      <c r="F9" s="61" t="s">
        <v>88</v>
      </c>
      <c r="G9" s="61" t="s">
        <v>86</v>
      </c>
      <c r="H9" s="61" t="s">
        <v>89</v>
      </c>
    </row>
    <row r="10" spans="1:8" ht="34.5" customHeight="1" x14ac:dyDescent="0.25">
      <c r="A10" s="61"/>
      <c r="B10" s="61"/>
      <c r="C10" s="61" t="s">
        <v>60</v>
      </c>
      <c r="D10" s="61">
        <f>SUM(D11+D32)</f>
        <v>1217287.69</v>
      </c>
      <c r="E10" s="61">
        <f>SUM(E11+E32)</f>
        <v>1402650</v>
      </c>
      <c r="F10" s="61">
        <f t="shared" ref="F10:H10" si="0">SUM(F11+F32)</f>
        <v>1480000</v>
      </c>
      <c r="G10" s="61">
        <f t="shared" si="0"/>
        <v>1484000</v>
      </c>
      <c r="H10" s="61">
        <f t="shared" si="0"/>
        <v>1491100</v>
      </c>
    </row>
    <row r="11" spans="1:8" x14ac:dyDescent="0.25">
      <c r="A11" s="61">
        <v>6</v>
      </c>
      <c r="B11" s="61"/>
      <c r="C11" s="61" t="s">
        <v>6</v>
      </c>
      <c r="D11" s="61">
        <f>SUM(D12+D15+D19+D21+D25)</f>
        <v>1217287.69</v>
      </c>
      <c r="E11" s="61">
        <f>SUM(E12+E15+E19+E21+E25)</f>
        <v>1399960</v>
      </c>
      <c r="F11" s="61">
        <f t="shared" ref="F11:H11" si="1">SUM(F12+F15+F19+F21+F25)</f>
        <v>1477763</v>
      </c>
      <c r="G11" s="61">
        <f t="shared" si="1"/>
        <v>1484000</v>
      </c>
      <c r="H11" s="61">
        <f t="shared" si="1"/>
        <v>1491100</v>
      </c>
    </row>
    <row r="12" spans="1:8" ht="45" x14ac:dyDescent="0.25">
      <c r="A12" s="61"/>
      <c r="B12" s="61">
        <v>63</v>
      </c>
      <c r="C12" s="61" t="s">
        <v>19</v>
      </c>
      <c r="D12" s="61">
        <f t="shared" ref="D12:H12" si="2">SUM(D13:D14)</f>
        <v>1082428.99</v>
      </c>
      <c r="E12" s="61">
        <f t="shared" si="2"/>
        <v>1241826</v>
      </c>
      <c r="F12" s="61">
        <f t="shared" si="2"/>
        <v>1323177</v>
      </c>
      <c r="G12" s="61">
        <f t="shared" si="2"/>
        <v>1329414</v>
      </c>
      <c r="H12" s="61">
        <f t="shared" si="2"/>
        <v>1336596</v>
      </c>
    </row>
    <row r="13" spans="1:8" ht="45" x14ac:dyDescent="0.25">
      <c r="A13" s="61"/>
      <c r="B13" s="61" t="s">
        <v>165</v>
      </c>
      <c r="C13" s="61" t="s">
        <v>174</v>
      </c>
      <c r="D13" s="61">
        <v>1082378.99</v>
      </c>
      <c r="E13" s="61">
        <v>1241500</v>
      </c>
      <c r="F13" s="61">
        <v>1322977</v>
      </c>
      <c r="G13" s="61">
        <v>1329214</v>
      </c>
      <c r="H13" s="61">
        <v>1336396</v>
      </c>
    </row>
    <row r="14" spans="1:8" ht="30" x14ac:dyDescent="0.25">
      <c r="A14" s="61"/>
      <c r="B14" s="68" t="s">
        <v>166</v>
      </c>
      <c r="C14" s="61" t="s">
        <v>112</v>
      </c>
      <c r="D14" s="61">
        <v>50</v>
      </c>
      <c r="E14" s="61">
        <v>326</v>
      </c>
      <c r="F14" s="61">
        <v>200</v>
      </c>
      <c r="G14" s="61">
        <v>200</v>
      </c>
      <c r="H14" s="61">
        <v>200</v>
      </c>
    </row>
    <row r="15" spans="1:8" ht="30" x14ac:dyDescent="0.25">
      <c r="A15" s="61"/>
      <c r="B15" s="61">
        <v>66</v>
      </c>
      <c r="C15" s="61" t="s">
        <v>162</v>
      </c>
      <c r="D15" s="61">
        <f t="shared" ref="D15:E15" si="3">SUM(D16:D16)</f>
        <v>0</v>
      </c>
      <c r="E15" s="61">
        <f t="shared" si="3"/>
        <v>5</v>
      </c>
      <c r="F15" s="61">
        <v>100</v>
      </c>
      <c r="G15" s="61">
        <v>100</v>
      </c>
      <c r="H15" s="61">
        <v>100</v>
      </c>
    </row>
    <row r="16" spans="1:8" x14ac:dyDescent="0.25">
      <c r="A16" s="61"/>
      <c r="B16" s="61" t="s">
        <v>79</v>
      </c>
      <c r="C16" s="61" t="s">
        <v>163</v>
      </c>
      <c r="D16" s="61">
        <v>0</v>
      </c>
      <c r="E16" s="61">
        <v>5</v>
      </c>
      <c r="F16" s="61">
        <v>0</v>
      </c>
      <c r="G16" s="61">
        <v>0</v>
      </c>
      <c r="H16" s="61">
        <v>0</v>
      </c>
    </row>
    <row r="17" spans="1:8" ht="30" x14ac:dyDescent="0.25">
      <c r="A17" s="61"/>
      <c r="B17" s="61"/>
      <c r="C17" s="61" t="s">
        <v>162</v>
      </c>
      <c r="D17" s="61">
        <v>0</v>
      </c>
      <c r="E17" s="61">
        <v>5</v>
      </c>
      <c r="F17" s="61">
        <v>100</v>
      </c>
      <c r="G17" s="61">
        <v>100</v>
      </c>
      <c r="H17" s="61">
        <v>100</v>
      </c>
    </row>
    <row r="18" spans="1:8" x14ac:dyDescent="0.25">
      <c r="A18" s="61"/>
      <c r="B18" s="61"/>
      <c r="C18" s="61"/>
      <c r="D18" s="61"/>
      <c r="E18" s="61"/>
      <c r="F18" s="61"/>
      <c r="G18" s="61"/>
      <c r="H18" s="61"/>
    </row>
    <row r="19" spans="1:8" ht="30" x14ac:dyDescent="0.25">
      <c r="A19" s="61"/>
      <c r="B19" s="61">
        <v>65</v>
      </c>
      <c r="C19" s="61" t="s">
        <v>62</v>
      </c>
      <c r="D19" s="61">
        <f t="shared" ref="D19:H19" si="4">SUM(D20:D20)</f>
        <v>3385</v>
      </c>
      <c r="E19" s="61">
        <f t="shared" si="4"/>
        <v>2300</v>
      </c>
      <c r="F19" s="61">
        <f t="shared" si="4"/>
        <v>0</v>
      </c>
      <c r="G19" s="61">
        <f t="shared" si="4"/>
        <v>0</v>
      </c>
      <c r="H19" s="61">
        <f t="shared" si="4"/>
        <v>0</v>
      </c>
    </row>
    <row r="20" spans="1:8" ht="30" x14ac:dyDescent="0.25">
      <c r="A20" s="61"/>
      <c r="B20" s="61" t="s">
        <v>80</v>
      </c>
      <c r="C20" s="61" t="s">
        <v>62</v>
      </c>
      <c r="D20" s="61">
        <v>3385</v>
      </c>
      <c r="E20" s="61">
        <v>2300</v>
      </c>
      <c r="F20" s="61">
        <v>0</v>
      </c>
      <c r="G20" s="61">
        <v>0</v>
      </c>
      <c r="H20" s="61">
        <v>0</v>
      </c>
    </row>
    <row r="21" spans="1:8" ht="45" x14ac:dyDescent="0.25">
      <c r="A21" s="61"/>
      <c r="B21" s="61">
        <v>66</v>
      </c>
      <c r="C21" s="61" t="s">
        <v>63</v>
      </c>
      <c r="D21" s="61">
        <f t="shared" ref="D21:E21" si="5">SUM(D22+D23+D24)</f>
        <v>0</v>
      </c>
      <c r="E21" s="61">
        <f t="shared" si="5"/>
        <v>395</v>
      </c>
      <c r="F21" s="61">
        <v>350</v>
      </c>
      <c r="G21" s="61">
        <v>350</v>
      </c>
      <c r="H21" s="61">
        <v>350</v>
      </c>
    </row>
    <row r="22" spans="1:8" ht="45" x14ac:dyDescent="0.25">
      <c r="A22" s="61"/>
      <c r="B22" s="61" t="s">
        <v>80</v>
      </c>
      <c r="C22" s="61" t="s">
        <v>63</v>
      </c>
      <c r="D22" s="61">
        <v>0</v>
      </c>
      <c r="E22" s="61">
        <v>245</v>
      </c>
      <c r="F22" s="61">
        <v>200</v>
      </c>
      <c r="G22" s="61">
        <v>200</v>
      </c>
      <c r="H22" s="61">
        <v>200</v>
      </c>
    </row>
    <row r="23" spans="1:8" s="59" customFormat="1" ht="29.25" x14ac:dyDescent="0.25">
      <c r="A23" s="61"/>
      <c r="B23" s="61" t="s">
        <v>81</v>
      </c>
      <c r="C23" s="67" t="s">
        <v>164</v>
      </c>
      <c r="D23" s="61"/>
      <c r="E23" s="61">
        <v>150</v>
      </c>
      <c r="F23" s="61">
        <v>150</v>
      </c>
      <c r="G23" s="61">
        <v>150</v>
      </c>
      <c r="H23" s="61">
        <v>150</v>
      </c>
    </row>
    <row r="24" spans="1:8" x14ac:dyDescent="0.25">
      <c r="A24" s="61"/>
      <c r="B24" s="61"/>
      <c r="C24" s="61" t="s">
        <v>82</v>
      </c>
      <c r="D24" s="61">
        <v>0</v>
      </c>
      <c r="E24" s="61">
        <v>0</v>
      </c>
      <c r="F24" s="61">
        <v>150</v>
      </c>
      <c r="G24" s="61">
        <v>150</v>
      </c>
      <c r="H24" s="61">
        <v>150</v>
      </c>
    </row>
    <row r="25" spans="1:8" ht="60" x14ac:dyDescent="0.25">
      <c r="A25" s="61"/>
      <c r="B25" s="61">
        <v>67</v>
      </c>
      <c r="C25" s="61" t="s">
        <v>21</v>
      </c>
      <c r="D25" s="61">
        <f>SUM(D27:D29)</f>
        <v>131473.70000000001</v>
      </c>
      <c r="E25" s="61">
        <f>SUM(E27:E29)</f>
        <v>155434</v>
      </c>
      <c r="F25" s="61">
        <f t="shared" ref="F25:H25" si="6">SUM(F27:F29)</f>
        <v>154136</v>
      </c>
      <c r="G25" s="61">
        <f t="shared" si="6"/>
        <v>154136</v>
      </c>
      <c r="H25" s="61">
        <f t="shared" si="6"/>
        <v>154054</v>
      </c>
    </row>
    <row r="26" spans="1:8" ht="33" customHeight="1" x14ac:dyDescent="0.25">
      <c r="A26" s="61"/>
      <c r="B26" s="61" t="s">
        <v>161</v>
      </c>
      <c r="C26" s="61"/>
      <c r="D26" s="61">
        <f>SUM(D27:D28)</f>
        <v>131473.70000000001</v>
      </c>
      <c r="E26" s="61">
        <f t="shared" ref="E26:H26" si="7">SUM(E27:E28)</f>
        <v>77884</v>
      </c>
      <c r="F26" s="61">
        <f t="shared" si="7"/>
        <v>77136</v>
      </c>
      <c r="G26" s="61">
        <f t="shared" si="7"/>
        <v>77136</v>
      </c>
      <c r="H26" s="61">
        <f t="shared" si="7"/>
        <v>77054</v>
      </c>
    </row>
    <row r="27" spans="1:8" ht="60" x14ac:dyDescent="0.25">
      <c r="A27" s="61"/>
      <c r="B27" s="61" t="s">
        <v>83</v>
      </c>
      <c r="C27" s="61" t="s">
        <v>21</v>
      </c>
      <c r="D27" s="61">
        <v>55537.56</v>
      </c>
      <c r="E27" s="61">
        <v>62700</v>
      </c>
      <c r="F27" s="61">
        <v>63000</v>
      </c>
      <c r="G27" s="61">
        <v>63000</v>
      </c>
      <c r="H27" s="61">
        <v>63000</v>
      </c>
    </row>
    <row r="28" spans="1:8" ht="60" x14ac:dyDescent="0.25">
      <c r="A28" s="61"/>
      <c r="B28" s="61" t="s">
        <v>84</v>
      </c>
      <c r="C28" s="61" t="s">
        <v>21</v>
      </c>
      <c r="D28" s="61">
        <v>75936.14</v>
      </c>
      <c r="E28" s="61">
        <v>15184</v>
      </c>
      <c r="F28" s="61">
        <v>14136</v>
      </c>
      <c r="G28" s="61">
        <v>14136</v>
      </c>
      <c r="H28" s="61">
        <v>14054</v>
      </c>
    </row>
    <row r="29" spans="1:8" ht="60" x14ac:dyDescent="0.25">
      <c r="A29" s="61"/>
      <c r="B29" s="61" t="s">
        <v>167</v>
      </c>
      <c r="C29" s="61" t="s">
        <v>85</v>
      </c>
      <c r="D29" s="61">
        <v>0</v>
      </c>
      <c r="E29" s="61">
        <v>77550</v>
      </c>
      <c r="F29" s="61">
        <v>77000</v>
      </c>
      <c r="G29" s="61">
        <v>77000</v>
      </c>
      <c r="H29" s="61">
        <v>77000</v>
      </c>
    </row>
    <row r="30" spans="1:8" ht="33" customHeight="1" x14ac:dyDescent="0.25">
      <c r="A30" s="61"/>
      <c r="B30" s="61">
        <v>5</v>
      </c>
      <c r="C30" s="61" t="s">
        <v>91</v>
      </c>
      <c r="D30" s="61">
        <f>D13+D14+D29</f>
        <v>1082428.99</v>
      </c>
      <c r="E30" s="61">
        <f t="shared" ref="E30:H30" si="8">E13+E14+E29</f>
        <v>1319376</v>
      </c>
      <c r="F30" s="61">
        <f t="shared" si="8"/>
        <v>1400177</v>
      </c>
      <c r="G30" s="61">
        <f t="shared" si="8"/>
        <v>1406414</v>
      </c>
      <c r="H30" s="61">
        <f t="shared" si="8"/>
        <v>1413596</v>
      </c>
    </row>
    <row r="31" spans="1:8" x14ac:dyDescent="0.25">
      <c r="A31" s="61">
        <v>9</v>
      </c>
      <c r="B31" s="61"/>
      <c r="C31" s="61"/>
      <c r="D31" s="61"/>
      <c r="E31" s="61"/>
      <c r="F31" s="61"/>
      <c r="G31" s="61"/>
      <c r="H31" s="61"/>
    </row>
    <row r="32" spans="1:8" x14ac:dyDescent="0.25">
      <c r="A32" s="62"/>
      <c r="B32" s="62">
        <v>92</v>
      </c>
      <c r="C32" s="62" t="s">
        <v>64</v>
      </c>
      <c r="D32" s="62">
        <f t="shared" ref="D32:H32" si="9">SUM(D33:D36)</f>
        <v>0</v>
      </c>
      <c r="E32" s="62">
        <f t="shared" si="9"/>
        <v>2690</v>
      </c>
      <c r="F32" s="62">
        <f t="shared" si="9"/>
        <v>2237</v>
      </c>
      <c r="G32" s="62">
        <f t="shared" si="9"/>
        <v>0</v>
      </c>
      <c r="H32" s="62">
        <f t="shared" si="9"/>
        <v>0</v>
      </c>
    </row>
    <row r="33" spans="1:8" x14ac:dyDescent="0.25">
      <c r="A33" s="62"/>
      <c r="B33" s="62" t="s">
        <v>75</v>
      </c>
      <c r="C33" s="62"/>
      <c r="D33" s="62"/>
      <c r="E33" s="62">
        <v>330</v>
      </c>
      <c r="F33" s="62">
        <v>307</v>
      </c>
      <c r="G33" s="62">
        <v>0</v>
      </c>
      <c r="H33" s="62">
        <v>0</v>
      </c>
    </row>
    <row r="34" spans="1:8" x14ac:dyDescent="0.25">
      <c r="A34" s="62"/>
      <c r="B34" s="62" t="s">
        <v>76</v>
      </c>
      <c r="C34" s="62"/>
      <c r="D34" s="62"/>
      <c r="E34" s="62">
        <v>1500</v>
      </c>
      <c r="F34" s="62">
        <v>1138</v>
      </c>
      <c r="G34" s="62">
        <v>0</v>
      </c>
      <c r="H34" s="62">
        <v>0</v>
      </c>
    </row>
    <row r="35" spans="1:8" x14ac:dyDescent="0.25">
      <c r="A35" s="62"/>
      <c r="B35" s="62" t="s">
        <v>77</v>
      </c>
      <c r="C35" s="62"/>
      <c r="D35" s="62"/>
      <c r="E35" s="62">
        <v>170</v>
      </c>
      <c r="F35" s="62">
        <v>102</v>
      </c>
      <c r="G35" s="62">
        <v>0</v>
      </c>
      <c r="H35" s="62">
        <v>0</v>
      </c>
    </row>
    <row r="36" spans="1:8" x14ac:dyDescent="0.25">
      <c r="A36" s="62"/>
      <c r="B36" s="62" t="s">
        <v>78</v>
      </c>
      <c r="C36" s="62"/>
      <c r="D36" s="62"/>
      <c r="E36" s="62">
        <v>690</v>
      </c>
      <c r="F36" s="62">
        <v>690</v>
      </c>
      <c r="G36" s="62">
        <v>0</v>
      </c>
      <c r="H36" s="62">
        <v>0</v>
      </c>
    </row>
    <row r="37" spans="1:8" x14ac:dyDescent="0.25">
      <c r="A37" s="62"/>
      <c r="B37" s="62"/>
      <c r="C37" s="62"/>
      <c r="D37" s="62"/>
      <c r="E37" s="62"/>
      <c r="F37" s="62"/>
      <c r="G37" s="62"/>
      <c r="H37" s="62"/>
    </row>
    <row r="40" spans="1:8" s="59" customFormat="1" ht="15.75" customHeight="1" x14ac:dyDescent="0.25">
      <c r="A40" s="60" t="s">
        <v>90</v>
      </c>
    </row>
    <row r="41" spans="1:8" s="59" customFormat="1" x14ac:dyDescent="0.25"/>
    <row r="42" spans="1:8" s="59" customFormat="1" ht="30" x14ac:dyDescent="0.25">
      <c r="A42" s="61" t="s">
        <v>5</v>
      </c>
      <c r="B42" s="61" t="s">
        <v>65</v>
      </c>
      <c r="C42" s="61" t="s">
        <v>7</v>
      </c>
      <c r="D42" s="61" t="s">
        <v>56</v>
      </c>
      <c r="E42" s="61" t="s">
        <v>87</v>
      </c>
      <c r="F42" s="61" t="s">
        <v>92</v>
      </c>
      <c r="G42" s="61" t="s">
        <v>86</v>
      </c>
      <c r="H42" s="61" t="s">
        <v>89</v>
      </c>
    </row>
    <row r="43" spans="1:8" s="59" customFormat="1" x14ac:dyDescent="0.25">
      <c r="A43" s="66"/>
      <c r="B43" s="61" t="s">
        <v>91</v>
      </c>
      <c r="C43" s="61"/>
      <c r="D43" s="61">
        <f>SUM(D44+D58+D65+D70+D88+D94)</f>
        <v>1220722.24</v>
      </c>
      <c r="E43" s="61">
        <f t="shared" ref="E43:H43" si="10">SUM(E44+E58+E65+E70+E88+E94)</f>
        <v>1402650</v>
      </c>
      <c r="F43" s="61">
        <f t="shared" si="10"/>
        <v>1480000</v>
      </c>
      <c r="G43" s="61">
        <f t="shared" si="10"/>
        <v>1484000</v>
      </c>
      <c r="H43" s="61">
        <f t="shared" si="10"/>
        <v>1491100</v>
      </c>
    </row>
    <row r="44" spans="1:8" s="59" customFormat="1" ht="15" customHeight="1" x14ac:dyDescent="0.25">
      <c r="B44" s="61" t="str">
        <f>[1]RealizacijaFiltriranoIndex!B13</f>
        <v>Izvor 1. OPĆI PRIHODI I PRIMICI</v>
      </c>
      <c r="C44" s="61"/>
      <c r="D44" s="61">
        <f>SUM(D45+D52)</f>
        <v>134267.09</v>
      </c>
      <c r="E44" s="61">
        <f>SUM(E45+E52)</f>
        <v>77884</v>
      </c>
      <c r="F44" s="61">
        <f t="shared" ref="F44:H44" si="11">SUM(F45+F52)</f>
        <v>77136</v>
      </c>
      <c r="G44" s="61">
        <f t="shared" si="11"/>
        <v>77136</v>
      </c>
      <c r="H44" s="61">
        <f t="shared" si="11"/>
        <v>77054</v>
      </c>
    </row>
    <row r="45" spans="1:8" s="59" customFormat="1" ht="21" customHeight="1" x14ac:dyDescent="0.25">
      <c r="A45"/>
      <c r="B45" s="61" t="s">
        <v>160</v>
      </c>
      <c r="C45" s="61"/>
      <c r="D45" s="61">
        <f t="shared" ref="D45:E45" si="12">SUM(D46+D50)</f>
        <v>81910.539999999994</v>
      </c>
      <c r="E45" s="61">
        <f t="shared" si="12"/>
        <v>15184</v>
      </c>
      <c r="F45" s="61">
        <f>SUM(F46+F50)</f>
        <v>14136</v>
      </c>
      <c r="G45" s="61">
        <f t="shared" ref="G45:H45" si="13">SUM(G46+G50)</f>
        <v>14136</v>
      </c>
      <c r="H45" s="61">
        <f t="shared" si="13"/>
        <v>14054</v>
      </c>
    </row>
    <row r="46" spans="1:8" s="59" customFormat="1" ht="15" customHeight="1" x14ac:dyDescent="0.25">
      <c r="A46"/>
      <c r="B46" s="61" t="str">
        <f>[1]RealizacijaFiltriranoIndex!B15</f>
        <v>3</v>
      </c>
      <c r="C46" s="61" t="str">
        <f>[1]RealizacijaFiltriranoIndex!D15</f>
        <v>Rashodi poslovanja</v>
      </c>
      <c r="D46" s="61">
        <v>81270.539999999994</v>
      </c>
      <c r="E46" s="61">
        <v>14544</v>
      </c>
      <c r="F46" s="61">
        <f>SUM(F47:F49)</f>
        <v>13496</v>
      </c>
      <c r="G46" s="61">
        <f t="shared" ref="G46:H46" si="14">SUM(G47:G49)</f>
        <v>13496</v>
      </c>
      <c r="H46" s="61">
        <f t="shared" si="14"/>
        <v>13414</v>
      </c>
    </row>
    <row r="47" spans="1:8" s="59" customFormat="1" ht="15" customHeight="1" x14ac:dyDescent="0.25">
      <c r="A47"/>
      <c r="B47" s="61" t="str">
        <f>[1]RealizacijaFiltriranoIndex!B16</f>
        <v>31</v>
      </c>
      <c r="C47" s="61" t="str">
        <f>[1]RealizacijaFiltriranoIndex!D16</f>
        <v>Rashodi za zaposlene</v>
      </c>
      <c r="D47" s="61">
        <v>41964.2</v>
      </c>
      <c r="E47" s="61">
        <f>[1]RealizacijaFiltriranoIndex!F16</f>
        <v>0</v>
      </c>
      <c r="F47" s="61">
        <v>2600</v>
      </c>
      <c r="G47" s="61">
        <v>2600</v>
      </c>
      <c r="H47" s="62">
        <v>2600</v>
      </c>
    </row>
    <row r="48" spans="1:8" s="59" customFormat="1" ht="15" customHeight="1" x14ac:dyDescent="0.25">
      <c r="A48"/>
      <c r="B48" s="61" t="str">
        <f>[1]RealizacijaFiltriranoIndex!B17</f>
        <v>32</v>
      </c>
      <c r="C48" s="61" t="str">
        <f>[1]RealizacijaFiltriranoIndex!D17</f>
        <v>Materijalni rashodi</v>
      </c>
      <c r="D48" s="61">
        <v>19443.28</v>
      </c>
      <c r="E48" s="61">
        <v>14544</v>
      </c>
      <c r="F48" s="61">
        <v>10896</v>
      </c>
      <c r="G48" s="61">
        <v>10896</v>
      </c>
      <c r="H48" s="62">
        <v>10814</v>
      </c>
    </row>
    <row r="49" spans="1:8" s="59" customFormat="1" ht="15" customHeight="1" x14ac:dyDescent="0.25">
      <c r="A49"/>
      <c r="B49" s="61" t="str">
        <f>[1]RealizacijaFiltriranoIndex!B18</f>
        <v>37</v>
      </c>
      <c r="C49" s="61" t="str">
        <f>[1]RealizacijaFiltriranoIndex!D18</f>
        <v>Naknade građanima i kućanstvima na temelju osiguranja i druge naknade</v>
      </c>
      <c r="D49" s="61">
        <v>19863.060000000001</v>
      </c>
      <c r="E49" s="61">
        <f>[1]RealizacijaFiltriranoIndex!F18</f>
        <v>0</v>
      </c>
      <c r="F49" s="61">
        <f>[1]RealizacijaFiltriranoIndex!G18</f>
        <v>0</v>
      </c>
      <c r="G49" s="61">
        <f>[1]RealizacijaFiltriranoIndex!H18</f>
        <v>0</v>
      </c>
      <c r="H49" s="62">
        <v>0</v>
      </c>
    </row>
    <row r="50" spans="1:8" s="59" customFormat="1" ht="15" customHeight="1" x14ac:dyDescent="0.25">
      <c r="A50"/>
      <c r="B50" s="61" t="str">
        <f>[1]RealizacijaFiltriranoIndex!B19</f>
        <v>4</v>
      </c>
      <c r="C50" s="61" t="str">
        <f>[1]RealizacijaFiltriranoIndex!D19</f>
        <v>Rashodi za nabavu nefinancijske imovine</v>
      </c>
      <c r="D50" s="61">
        <v>640</v>
      </c>
      <c r="E50" s="61">
        <v>640</v>
      </c>
      <c r="F50" s="61">
        <v>640</v>
      </c>
      <c r="G50" s="61">
        <v>640</v>
      </c>
      <c r="H50" s="62">
        <v>640</v>
      </c>
    </row>
    <row r="51" spans="1:8" s="59" customFormat="1" ht="15" customHeight="1" x14ac:dyDescent="0.25">
      <c r="A51"/>
      <c r="B51" s="61" t="str">
        <f>[1]RealizacijaFiltriranoIndex!B20</f>
        <v>42</v>
      </c>
      <c r="C51" s="61" t="str">
        <f>[1]RealizacijaFiltriranoIndex!D20</f>
        <v>Rashodi za nabavu proizvedene dugotrajne imovine</v>
      </c>
      <c r="D51" s="61">
        <v>640</v>
      </c>
      <c r="E51" s="61">
        <v>640</v>
      </c>
      <c r="F51" s="61">
        <v>640</v>
      </c>
      <c r="G51" s="61">
        <v>640</v>
      </c>
      <c r="H51" s="62">
        <v>640</v>
      </c>
    </row>
    <row r="52" spans="1:8" s="59" customFormat="1" ht="41.45" customHeight="1" x14ac:dyDescent="0.25">
      <c r="A52"/>
      <c r="B52" s="61" t="str">
        <f>[1]RealizacijaFiltriranoIndex!B21</f>
        <v>Izvor 1.1.2 PRIHODI ZA DECENTRALIZIRANE FUNKCIJE - PK</v>
      </c>
      <c r="C52" s="61"/>
      <c r="D52" s="61">
        <v>52356.55</v>
      </c>
      <c r="E52" s="61">
        <v>62700</v>
      </c>
      <c r="F52" s="61">
        <v>63000</v>
      </c>
      <c r="G52" s="61">
        <v>63000</v>
      </c>
      <c r="H52" s="62">
        <v>63000</v>
      </c>
    </row>
    <row r="53" spans="1:8" s="59" customFormat="1" ht="15" customHeight="1" x14ac:dyDescent="0.25">
      <c r="A53"/>
      <c r="B53" s="61" t="str">
        <f>[1]RealizacijaFiltriranoIndex!B22</f>
        <v>3</v>
      </c>
      <c r="C53" s="61" t="str">
        <f>[1]RealizacijaFiltriranoIndex!D22</f>
        <v>Rashodi poslovanja</v>
      </c>
      <c r="D53" s="61">
        <v>49157.49</v>
      </c>
      <c r="E53" s="61">
        <v>59500</v>
      </c>
      <c r="F53" s="61">
        <v>58200</v>
      </c>
      <c r="G53" s="61">
        <v>58200</v>
      </c>
      <c r="H53" s="62">
        <v>58200</v>
      </c>
    </row>
    <row r="54" spans="1:8" s="59" customFormat="1" ht="15" customHeight="1" x14ac:dyDescent="0.25">
      <c r="A54"/>
      <c r="B54" s="61" t="str">
        <f>[1]RealizacijaFiltriranoIndex!B23</f>
        <v>32</v>
      </c>
      <c r="C54" s="61" t="str">
        <f>[1]RealizacijaFiltriranoIndex!D23</f>
        <v>Materijalni rashodi</v>
      </c>
      <c r="D54" s="61">
        <v>48715.62</v>
      </c>
      <c r="E54" s="61">
        <v>59050</v>
      </c>
      <c r="F54" s="61">
        <v>58200</v>
      </c>
      <c r="G54" s="61">
        <v>58200</v>
      </c>
      <c r="H54" s="62">
        <v>58200</v>
      </c>
    </row>
    <row r="55" spans="1:8" s="59" customFormat="1" ht="15" customHeight="1" x14ac:dyDescent="0.25">
      <c r="A55"/>
      <c r="B55" s="61" t="str">
        <f>[1]RealizacijaFiltriranoIndex!B24</f>
        <v>34</v>
      </c>
      <c r="C55" s="61" t="str">
        <f>[1]RealizacijaFiltriranoIndex!D24</f>
        <v>Financijski rashodi</v>
      </c>
      <c r="D55" s="61">
        <v>441.87</v>
      </c>
      <c r="E55" s="61">
        <v>450</v>
      </c>
      <c r="F55" s="61">
        <f>[1]RealizacijaFiltriranoIndex!G24</f>
        <v>0</v>
      </c>
      <c r="G55" s="61">
        <f>[1]RealizacijaFiltriranoIndex!H24</f>
        <v>0</v>
      </c>
      <c r="H55" s="62">
        <v>0</v>
      </c>
    </row>
    <row r="56" spans="1:8" s="59" customFormat="1" ht="15" customHeight="1" x14ac:dyDescent="0.25">
      <c r="A56"/>
      <c r="B56" s="61" t="str">
        <f>[1]RealizacijaFiltriranoIndex!B25</f>
        <v>4</v>
      </c>
      <c r="C56" s="61" t="str">
        <f>[1]RealizacijaFiltriranoIndex!D25</f>
        <v>Rashodi za nabavu nefinancijske imovine</v>
      </c>
      <c r="D56" s="61">
        <v>3199.06</v>
      </c>
      <c r="E56" s="61">
        <v>3200</v>
      </c>
      <c r="F56" s="61">
        <v>4800</v>
      </c>
      <c r="G56" s="61">
        <v>4800</v>
      </c>
      <c r="H56" s="62">
        <v>4800</v>
      </c>
    </row>
    <row r="57" spans="1:8" s="59" customFormat="1" ht="15" customHeight="1" x14ac:dyDescent="0.25">
      <c r="A57"/>
      <c r="B57" s="61" t="str">
        <f>[1]RealizacijaFiltriranoIndex!B26</f>
        <v>42</v>
      </c>
      <c r="C57" s="61" t="str">
        <f>[1]RealizacijaFiltriranoIndex!D26</f>
        <v>Rashodi za nabavu proizvedene dugotrajne imovine</v>
      </c>
      <c r="D57" s="61">
        <v>3199.06</v>
      </c>
      <c r="E57" s="61">
        <v>3200</v>
      </c>
      <c r="F57" s="61">
        <v>4800</v>
      </c>
      <c r="G57" s="61">
        <v>4800</v>
      </c>
      <c r="H57" s="62">
        <v>4800</v>
      </c>
    </row>
    <row r="58" spans="1:8" s="59" customFormat="1" ht="40.9" customHeight="1" x14ac:dyDescent="0.25">
      <c r="A58"/>
      <c r="B58" s="61" t="str">
        <f>[1]RealizacijaFiltriranoIndex!B27</f>
        <v>Izvor 3. VLASTITI PRIHODI</v>
      </c>
      <c r="C58" s="61"/>
      <c r="D58" s="61">
        <f>[1]RealizacijaFiltriranoIndex!E27</f>
        <v>0</v>
      </c>
      <c r="E58" s="61">
        <v>5</v>
      </c>
      <c r="F58" s="61">
        <v>100</v>
      </c>
      <c r="G58" s="61">
        <v>100</v>
      </c>
      <c r="H58" s="62">
        <v>100</v>
      </c>
    </row>
    <row r="59" spans="1:8" s="59" customFormat="1" ht="34.9" customHeight="1" x14ac:dyDescent="0.25">
      <c r="A59"/>
      <c r="B59" s="61" t="s">
        <v>168</v>
      </c>
      <c r="C59" s="61"/>
      <c r="D59" s="61">
        <f>[1]RealizacijaFiltriranoIndex!E28</f>
        <v>0</v>
      </c>
      <c r="E59" s="61">
        <v>5</v>
      </c>
      <c r="F59" s="61">
        <v>100</v>
      </c>
      <c r="G59" s="61">
        <v>100</v>
      </c>
      <c r="H59" s="62">
        <v>100</v>
      </c>
    </row>
    <row r="60" spans="1:8" s="59" customFormat="1" ht="15" customHeight="1" x14ac:dyDescent="0.25">
      <c r="A60"/>
      <c r="B60" s="61" t="str">
        <f>[1]RealizacijaFiltriranoIndex!B29</f>
        <v>3</v>
      </c>
      <c r="C60" s="61" t="str">
        <f>[1]RealizacijaFiltriranoIndex!D29</f>
        <v>Rashodi poslovanja</v>
      </c>
      <c r="D60" s="61">
        <f>[1]RealizacijaFiltriranoIndex!E29</f>
        <v>0</v>
      </c>
      <c r="E60" s="61">
        <v>5</v>
      </c>
      <c r="F60" s="61">
        <v>100</v>
      </c>
      <c r="G60" s="61">
        <v>100</v>
      </c>
      <c r="H60" s="62">
        <v>100</v>
      </c>
    </row>
    <row r="61" spans="1:8" s="59" customFormat="1" ht="15" customHeight="1" x14ac:dyDescent="0.25">
      <c r="A61"/>
      <c r="B61" s="61" t="str">
        <f>[1]RealizacijaFiltriranoIndex!B30</f>
        <v>32</v>
      </c>
      <c r="C61" s="61" t="str">
        <f>[1]RealizacijaFiltriranoIndex!D30</f>
        <v>Materijalni rashodi</v>
      </c>
      <c r="D61" s="61">
        <f>[1]RealizacijaFiltriranoIndex!E30</f>
        <v>0</v>
      </c>
      <c r="E61" s="61">
        <f>[1]RealizacijaFiltriranoIndex!F30</f>
        <v>0</v>
      </c>
      <c r="F61" s="61">
        <v>100</v>
      </c>
      <c r="G61" s="61">
        <v>100</v>
      </c>
      <c r="H61" s="62">
        <v>100</v>
      </c>
    </row>
    <row r="62" spans="1:8" s="59" customFormat="1" ht="15" customHeight="1" x14ac:dyDescent="0.25">
      <c r="A62"/>
      <c r="B62" s="61" t="str">
        <f>[1]RealizacijaFiltriranoIndex!B31</f>
        <v>34</v>
      </c>
      <c r="C62" s="61" t="str">
        <f>[1]RealizacijaFiltriranoIndex!D31</f>
        <v>Financijski rashodi</v>
      </c>
      <c r="D62" s="61">
        <f>[1]RealizacijaFiltriranoIndex!E31</f>
        <v>0</v>
      </c>
      <c r="E62" s="61">
        <v>5</v>
      </c>
      <c r="F62" s="61">
        <f>[1]RealizacijaFiltriranoIndex!G31</f>
        <v>0</v>
      </c>
      <c r="G62" s="61">
        <f>[1]RealizacijaFiltriranoIndex!H31</f>
        <v>0</v>
      </c>
      <c r="H62" s="62">
        <v>0</v>
      </c>
    </row>
    <row r="63" spans="1:8" s="59" customFormat="1" ht="33.6" customHeight="1" x14ac:dyDescent="0.25">
      <c r="A63"/>
      <c r="B63" s="61" t="str">
        <f>[1]RealizacijaFiltriranoIndex!B32</f>
        <v>4</v>
      </c>
      <c r="C63" s="61" t="str">
        <f>[1]RealizacijaFiltriranoIndex!D32</f>
        <v>Rashodi za nabavu nefinancijske imovine</v>
      </c>
      <c r="D63" s="61">
        <f>[1]RealizacijaFiltriranoIndex!E32</f>
        <v>0</v>
      </c>
      <c r="E63" s="61">
        <f>[1]RealizacijaFiltriranoIndex!F32</f>
        <v>0</v>
      </c>
      <c r="F63" s="61">
        <f>[1]RealizacijaFiltriranoIndex!G32</f>
        <v>0</v>
      </c>
      <c r="G63" s="61">
        <f>[1]RealizacijaFiltriranoIndex!H32</f>
        <v>0</v>
      </c>
      <c r="H63" s="62"/>
    </row>
    <row r="64" spans="1:8" s="59" customFormat="1" ht="15" customHeight="1" x14ac:dyDescent="0.25">
      <c r="A64"/>
      <c r="B64" s="61" t="str">
        <f>[1]RealizacijaFiltriranoIndex!B33</f>
        <v>42</v>
      </c>
      <c r="C64" s="61" t="str">
        <f>[1]RealizacijaFiltriranoIndex!D33</f>
        <v>Rashodi za nabavu proizvedene dugotrajne imovine</v>
      </c>
      <c r="D64" s="61">
        <f>[1]RealizacijaFiltriranoIndex!E33</f>
        <v>0</v>
      </c>
      <c r="E64" s="61">
        <f>[1]RealizacijaFiltriranoIndex!F33</f>
        <v>0</v>
      </c>
      <c r="F64" s="61">
        <f>[1]RealizacijaFiltriranoIndex!G33</f>
        <v>0</v>
      </c>
      <c r="G64" s="61">
        <f>[1]RealizacijaFiltriranoIndex!H33</f>
        <v>0</v>
      </c>
      <c r="H64" s="62"/>
    </row>
    <row r="65" spans="1:8" s="59" customFormat="1" ht="50.45" customHeight="1" x14ac:dyDescent="0.25">
      <c r="A65"/>
      <c r="B65" s="61" t="str">
        <f>[1]RealizacijaFiltriranoIndex!B34</f>
        <v>Izvor 4. PRIHODI ZA POSEBNE NAMJENE</v>
      </c>
      <c r="C65" s="61"/>
      <c r="D65" s="61">
        <v>3661.42</v>
      </c>
      <c r="E65" s="61">
        <v>2545</v>
      </c>
      <c r="F65" s="61">
        <v>200</v>
      </c>
      <c r="G65" s="61">
        <v>200</v>
      </c>
      <c r="H65" s="62">
        <v>200</v>
      </c>
    </row>
    <row r="66" spans="1:8" s="59" customFormat="1" ht="35.450000000000003" customHeight="1" x14ac:dyDescent="0.25">
      <c r="A66"/>
      <c r="B66" s="61" t="s">
        <v>169</v>
      </c>
      <c r="C66" s="61"/>
      <c r="D66" s="61">
        <v>3661.42</v>
      </c>
      <c r="E66" s="61">
        <v>2545</v>
      </c>
      <c r="F66" s="61">
        <v>200</v>
      </c>
      <c r="G66" s="61">
        <v>200</v>
      </c>
      <c r="H66" s="62">
        <v>200</v>
      </c>
    </row>
    <row r="67" spans="1:8" s="59" customFormat="1" ht="15" customHeight="1" x14ac:dyDescent="0.25">
      <c r="A67"/>
      <c r="B67" s="61" t="str">
        <f>[1]RealizacijaFiltriranoIndex!B36</f>
        <v>3</v>
      </c>
      <c r="C67" s="61" t="str">
        <f>[1]RealizacijaFiltriranoIndex!D36</f>
        <v>Rashodi poslovanja</v>
      </c>
      <c r="D67" s="61">
        <v>3661.42</v>
      </c>
      <c r="E67" s="61">
        <v>2545</v>
      </c>
      <c r="F67" s="61">
        <v>200</v>
      </c>
      <c r="G67" s="61">
        <v>200</v>
      </c>
      <c r="H67" s="62">
        <v>200</v>
      </c>
    </row>
    <row r="68" spans="1:8" s="59" customFormat="1" ht="15" customHeight="1" x14ac:dyDescent="0.25">
      <c r="A68"/>
      <c r="B68" s="61" t="str">
        <f>[1]RealizacijaFiltriranoIndex!B37</f>
        <v>31</v>
      </c>
      <c r="C68" s="61" t="str">
        <f>[1]RealizacijaFiltriranoIndex!D37</f>
        <v>Rashodi za zaposlene</v>
      </c>
      <c r="D68" s="61">
        <f>[1]RealizacijaFiltriranoIndex!E37</f>
        <v>0</v>
      </c>
      <c r="E68" s="61">
        <f>[1]RealizacijaFiltriranoIndex!F37</f>
        <v>0</v>
      </c>
      <c r="F68" s="61">
        <f>[1]RealizacijaFiltriranoIndex!G37</f>
        <v>0</v>
      </c>
      <c r="G68" s="61">
        <f>[1]RealizacijaFiltriranoIndex!H37</f>
        <v>0</v>
      </c>
      <c r="H68" s="62">
        <v>0</v>
      </c>
    </row>
    <row r="69" spans="1:8" s="59" customFormat="1" ht="15" customHeight="1" x14ac:dyDescent="0.25">
      <c r="A69"/>
      <c r="B69" s="61" t="str">
        <f>[1]RealizacijaFiltriranoIndex!B38</f>
        <v>32</v>
      </c>
      <c r="C69" s="61" t="str">
        <f>[1]RealizacijaFiltriranoIndex!D38</f>
        <v>Materijalni rashodi</v>
      </c>
      <c r="D69" s="61">
        <v>3661.42</v>
      </c>
      <c r="E69" s="61">
        <v>2545</v>
      </c>
      <c r="F69" s="61">
        <v>200</v>
      </c>
      <c r="G69" s="61">
        <v>200</v>
      </c>
      <c r="H69" s="62">
        <v>200</v>
      </c>
    </row>
    <row r="70" spans="1:8" s="59" customFormat="1" ht="37.9" customHeight="1" x14ac:dyDescent="0.25">
      <c r="A70"/>
      <c r="B70" s="61" t="str">
        <f>[1]RealizacijaFiltriranoIndex!B39</f>
        <v>Izvor 5. POMOĆI</v>
      </c>
      <c r="C70" s="61"/>
      <c r="D70" s="61">
        <f>SUM(D71+D76+D85)</f>
        <v>1082793.73</v>
      </c>
      <c r="E70" s="61">
        <f>SUM(E71+E76+E85)</f>
        <v>1319376</v>
      </c>
      <c r="F70" s="61">
        <f>SUM(F71+F76+F85)</f>
        <v>1400177</v>
      </c>
      <c r="G70" s="61">
        <f t="shared" ref="G70:H70" si="15">SUM(G71+G76+G85)</f>
        <v>1406414</v>
      </c>
      <c r="H70" s="61">
        <f t="shared" si="15"/>
        <v>1413596</v>
      </c>
    </row>
    <row r="71" spans="1:8" s="59" customFormat="1" ht="76.900000000000006" customHeight="1" x14ac:dyDescent="0.25">
      <c r="A71"/>
      <c r="B71" s="61" t="s">
        <v>170</v>
      </c>
      <c r="C71" s="61"/>
      <c r="D71" s="61">
        <f>[1]RealizacijaFiltriranoIndex!E40</f>
        <v>0</v>
      </c>
      <c r="E71" s="61">
        <v>77550</v>
      </c>
      <c r="F71" s="61">
        <v>77000</v>
      </c>
      <c r="G71" s="61">
        <v>77000</v>
      </c>
      <c r="H71" s="62">
        <v>77000</v>
      </c>
    </row>
    <row r="72" spans="1:8" s="59" customFormat="1" ht="78" customHeight="1" x14ac:dyDescent="0.25">
      <c r="A72"/>
      <c r="B72" s="61" t="s">
        <v>171</v>
      </c>
      <c r="C72" s="61"/>
      <c r="D72" s="61">
        <f>[1]RealizacijaFiltriranoIndex!E41</f>
        <v>0</v>
      </c>
      <c r="E72" s="61">
        <v>77550</v>
      </c>
      <c r="F72" s="61">
        <v>77000</v>
      </c>
      <c r="G72" s="61">
        <v>77000</v>
      </c>
      <c r="H72" s="62">
        <v>77000</v>
      </c>
    </row>
    <row r="73" spans="1:8" s="59" customFormat="1" ht="15" customHeight="1" x14ac:dyDescent="0.25">
      <c r="A73"/>
      <c r="B73" s="61" t="str">
        <f>[1]RealizacijaFiltriranoIndex!B42</f>
        <v>3</v>
      </c>
      <c r="C73" s="61" t="str">
        <f>[1]RealizacijaFiltriranoIndex!D42</f>
        <v>Rashodi poslovanja</v>
      </c>
      <c r="D73" s="61">
        <f>[1]RealizacijaFiltriranoIndex!E42</f>
        <v>0</v>
      </c>
      <c r="E73" s="61">
        <v>77550</v>
      </c>
      <c r="F73" s="61">
        <v>77000</v>
      </c>
      <c r="G73" s="61">
        <v>77000</v>
      </c>
      <c r="H73" s="62">
        <v>77000</v>
      </c>
    </row>
    <row r="74" spans="1:8" s="59" customFormat="1" ht="15" customHeight="1" x14ac:dyDescent="0.25">
      <c r="A74"/>
      <c r="B74" s="61" t="str">
        <f>[1]RealizacijaFiltriranoIndex!B43</f>
        <v>31</v>
      </c>
      <c r="C74" s="61" t="str">
        <f>[1]RealizacijaFiltriranoIndex!D43</f>
        <v>Rashodi za zaposlene</v>
      </c>
      <c r="D74" s="61">
        <f>[1]RealizacijaFiltriranoIndex!E43</f>
        <v>0</v>
      </c>
      <c r="E74" s="61">
        <v>74140</v>
      </c>
      <c r="F74" s="61">
        <v>73600</v>
      </c>
      <c r="G74" s="61">
        <v>73600</v>
      </c>
      <c r="H74" s="62">
        <v>73600</v>
      </c>
    </row>
    <row r="75" spans="1:8" s="59" customFormat="1" ht="15" customHeight="1" x14ac:dyDescent="0.25">
      <c r="A75"/>
      <c r="B75" s="61" t="str">
        <f>[1]RealizacijaFiltriranoIndex!B44</f>
        <v>32</v>
      </c>
      <c r="C75" s="61" t="str">
        <f>[1]RealizacijaFiltriranoIndex!D44</f>
        <v>Materijalni rashodi</v>
      </c>
      <c r="D75" s="61">
        <f>[1]RealizacijaFiltriranoIndex!E44</f>
        <v>0</v>
      </c>
      <c r="E75" s="61">
        <v>3410</v>
      </c>
      <c r="F75" s="61">
        <v>3400</v>
      </c>
      <c r="G75" s="61">
        <v>3400</v>
      </c>
      <c r="H75" s="62">
        <v>3400</v>
      </c>
    </row>
    <row r="76" spans="1:8" s="59" customFormat="1" ht="60" customHeight="1" x14ac:dyDescent="0.25">
      <c r="A76"/>
      <c r="B76" s="61" t="s">
        <v>172</v>
      </c>
      <c r="C76" s="61"/>
      <c r="D76" s="61">
        <f>SUM(D77+D83)</f>
        <v>1082725.73</v>
      </c>
      <c r="E76" s="61">
        <f>SUM(E77+E83)</f>
        <v>1241500</v>
      </c>
      <c r="F76" s="61">
        <f>SUM(F77+F83)</f>
        <v>1322977</v>
      </c>
      <c r="G76" s="61">
        <f t="shared" ref="G76:H76" si="16">SUM(G77+G83)</f>
        <v>1329214</v>
      </c>
      <c r="H76" s="61">
        <f t="shared" si="16"/>
        <v>1336396</v>
      </c>
    </row>
    <row r="77" spans="1:8" s="59" customFormat="1" ht="15" customHeight="1" x14ac:dyDescent="0.25">
      <c r="A77"/>
      <c r="B77" s="61" t="str">
        <f>[1]RealizacijaFiltriranoIndex!B46</f>
        <v>3</v>
      </c>
      <c r="C77" s="61" t="str">
        <f>[1]RealizacijaFiltriranoIndex!D46</f>
        <v>Rashodi poslovanja</v>
      </c>
      <c r="D77" s="61">
        <f>SUM(D78:D82)</f>
        <v>1072145.04</v>
      </c>
      <c r="E77" s="61">
        <f>SUM(E78:E82)</f>
        <v>1229000</v>
      </c>
      <c r="F77" s="61">
        <f>SUM(F78:F82)</f>
        <v>1310377</v>
      </c>
      <c r="G77" s="61">
        <f t="shared" ref="G77:H77" si="17">SUM(G78:G82)</f>
        <v>1316614</v>
      </c>
      <c r="H77" s="61">
        <f t="shared" si="17"/>
        <v>1323796</v>
      </c>
    </row>
    <row r="78" spans="1:8" s="59" customFormat="1" ht="15" customHeight="1" x14ac:dyDescent="0.25">
      <c r="A78"/>
      <c r="B78" s="61" t="str">
        <f>[1]RealizacijaFiltriranoIndex!B47</f>
        <v>31</v>
      </c>
      <c r="C78" s="61" t="str">
        <f>[1]RealizacijaFiltriranoIndex!D47</f>
        <v>Rashodi za zaposlene</v>
      </c>
      <c r="D78" s="61">
        <v>971789.56</v>
      </c>
      <c r="E78" s="61">
        <v>1112400</v>
      </c>
      <c r="F78" s="61">
        <v>1200000</v>
      </c>
      <c r="G78" s="61">
        <v>1206000</v>
      </c>
      <c r="H78" s="62">
        <v>1212000</v>
      </c>
    </row>
    <row r="79" spans="1:8" s="59" customFormat="1" ht="15" customHeight="1" x14ac:dyDescent="0.25">
      <c r="A79"/>
      <c r="B79" s="61" t="str">
        <f>[1]RealizacijaFiltriranoIndex!B48</f>
        <v>32</v>
      </c>
      <c r="C79" s="61" t="str">
        <f>[1]RealizacijaFiltriranoIndex!D48</f>
        <v>Materijalni rashodi</v>
      </c>
      <c r="D79" s="61">
        <v>87427.91</v>
      </c>
      <c r="E79" s="61">
        <v>104600</v>
      </c>
      <c r="F79" s="61">
        <v>93177</v>
      </c>
      <c r="G79" s="61">
        <v>93414</v>
      </c>
      <c r="H79" s="62">
        <v>94596</v>
      </c>
    </row>
    <row r="80" spans="1:8" s="59" customFormat="1" ht="15" customHeight="1" x14ac:dyDescent="0.25">
      <c r="A80"/>
      <c r="B80" s="61" t="str">
        <f>[1]RealizacijaFiltriranoIndex!B49</f>
        <v>34</v>
      </c>
      <c r="C80" s="61" t="str">
        <f>[1]RealizacijaFiltriranoIndex!D49</f>
        <v>Financijski rashodi</v>
      </c>
      <c r="D80" s="61">
        <v>513.07000000000005</v>
      </c>
      <c r="E80" s="61">
        <f>[1]RealizacijaFiltriranoIndex!F49</f>
        <v>0</v>
      </c>
      <c r="F80" s="61">
        <f>[1]RealizacijaFiltriranoIndex!G49</f>
        <v>0</v>
      </c>
      <c r="G80" s="61">
        <f>[1]RealizacijaFiltriranoIndex!H49</f>
        <v>0</v>
      </c>
      <c r="H80" s="62">
        <v>0</v>
      </c>
    </row>
    <row r="81" spans="1:8" s="59" customFormat="1" ht="15" customHeight="1" x14ac:dyDescent="0.25">
      <c r="A81"/>
      <c r="B81" s="61" t="str">
        <f>[1]RealizacijaFiltriranoIndex!B50</f>
        <v>37</v>
      </c>
      <c r="C81" s="61" t="str">
        <f>[1]RealizacijaFiltriranoIndex!D50</f>
        <v>Naknade građanima i kućanstvima na temelju osiguranja i druge naknade</v>
      </c>
      <c r="D81" s="61">
        <v>11676.5</v>
      </c>
      <c r="E81" s="61">
        <v>12000</v>
      </c>
      <c r="F81" s="61">
        <v>16000</v>
      </c>
      <c r="G81" s="61">
        <v>16000</v>
      </c>
      <c r="H81" s="62">
        <v>16000</v>
      </c>
    </row>
    <row r="82" spans="1:8" s="59" customFormat="1" ht="15" customHeight="1" x14ac:dyDescent="0.25">
      <c r="A82"/>
      <c r="B82" s="61" t="str">
        <f>[1]RealizacijaFiltriranoIndex!B51</f>
        <v>38</v>
      </c>
      <c r="C82" s="61" t="str">
        <f>[1]RealizacijaFiltriranoIndex!D51</f>
        <v>Rashodi za donacije, kazne, naknade šteta i kapitalne pomoći</v>
      </c>
      <c r="D82" s="61">
        <v>738</v>
      </c>
      <c r="E82" s="61">
        <f>[1]RealizacijaFiltriranoIndex!F51</f>
        <v>0</v>
      </c>
      <c r="F82" s="61">
        <v>1200</v>
      </c>
      <c r="G82" s="61">
        <v>1200</v>
      </c>
      <c r="H82" s="62">
        <v>1200</v>
      </c>
    </row>
    <row r="83" spans="1:8" s="59" customFormat="1" ht="15" customHeight="1" x14ac:dyDescent="0.25">
      <c r="A83"/>
      <c r="B83" s="61" t="str">
        <f>[1]RealizacijaFiltriranoIndex!B52</f>
        <v>4</v>
      </c>
      <c r="C83" s="61" t="str">
        <f>[1]RealizacijaFiltriranoIndex!D52</f>
        <v>Rashodi za nabavu nefinancijske imovine</v>
      </c>
      <c r="D83" s="61">
        <v>10580.69</v>
      </c>
      <c r="E83" s="61">
        <v>12500</v>
      </c>
      <c r="F83" s="61">
        <v>12600</v>
      </c>
      <c r="G83" s="61">
        <v>12600</v>
      </c>
      <c r="H83" s="62">
        <v>12600</v>
      </c>
    </row>
    <row r="84" spans="1:8" s="59" customFormat="1" ht="15" customHeight="1" x14ac:dyDescent="0.25">
      <c r="A84"/>
      <c r="B84" s="61" t="str">
        <f>[1]RealizacijaFiltriranoIndex!B53</f>
        <v>42</v>
      </c>
      <c r="C84" s="61" t="str">
        <f>[1]RealizacijaFiltriranoIndex!D53</f>
        <v>Rashodi za nabavu proizvedene dugotrajne imovine</v>
      </c>
      <c r="D84" s="61">
        <v>10580.69</v>
      </c>
      <c r="E84" s="61">
        <v>12500</v>
      </c>
      <c r="F84" s="61">
        <v>12600</v>
      </c>
      <c r="G84" s="61">
        <v>12600</v>
      </c>
      <c r="H84" s="62">
        <v>12600</v>
      </c>
    </row>
    <row r="85" spans="1:8" ht="45" x14ac:dyDescent="0.25">
      <c r="B85" s="61" t="s">
        <v>173</v>
      </c>
      <c r="C85" s="61"/>
      <c r="D85" s="61">
        <v>68</v>
      </c>
      <c r="E85" s="61">
        <v>326</v>
      </c>
      <c r="F85" s="61">
        <v>200</v>
      </c>
      <c r="G85" s="61">
        <v>200</v>
      </c>
      <c r="H85" s="62">
        <v>200</v>
      </c>
    </row>
    <row r="86" spans="1:8" x14ac:dyDescent="0.25">
      <c r="B86" s="61" t="str">
        <f>[1]RealizacijaFiltriranoIndex!B55</f>
        <v>3</v>
      </c>
      <c r="C86" s="61" t="str">
        <f>[1]RealizacijaFiltriranoIndex!D55</f>
        <v>Rashodi poslovanja</v>
      </c>
      <c r="D86" s="61">
        <v>68</v>
      </c>
      <c r="E86" s="61">
        <v>326</v>
      </c>
      <c r="F86" s="61">
        <v>200</v>
      </c>
      <c r="G86" s="61">
        <v>200</v>
      </c>
      <c r="H86" s="62">
        <v>200</v>
      </c>
    </row>
    <row r="87" spans="1:8" x14ac:dyDescent="0.25">
      <c r="B87" s="61" t="str">
        <f>[1]RealizacijaFiltriranoIndex!B56</f>
        <v>32</v>
      </c>
      <c r="C87" s="61" t="str">
        <f>[1]RealizacijaFiltriranoIndex!D56</f>
        <v>Materijalni rashodi</v>
      </c>
      <c r="D87" s="61">
        <v>68</v>
      </c>
      <c r="E87" s="61">
        <v>326</v>
      </c>
      <c r="F87" s="61">
        <v>200</v>
      </c>
      <c r="G87" s="61">
        <v>200</v>
      </c>
      <c r="H87" s="62">
        <v>200</v>
      </c>
    </row>
    <row r="88" spans="1:8" ht="27.6" customHeight="1" x14ac:dyDescent="0.25">
      <c r="B88" s="61" t="str">
        <f>[1]RealizacijaFiltriranoIndex!B57</f>
        <v>Izvor 6. DONACIJE</v>
      </c>
      <c r="C88" s="61"/>
      <c r="D88" s="61">
        <f>[1]RealizacijaFiltriranoIndex!E57</f>
        <v>0</v>
      </c>
      <c r="E88" s="61">
        <v>150</v>
      </c>
      <c r="F88" s="61">
        <v>150</v>
      </c>
      <c r="G88" s="61">
        <v>150</v>
      </c>
      <c r="H88" s="62">
        <v>150</v>
      </c>
    </row>
    <row r="89" spans="1:8" x14ac:dyDescent="0.25">
      <c r="B89" s="61" t="str">
        <f>[1]RealizacijaFiltriranoIndex!B58</f>
        <v>Izvor 6.1. DONACIJE</v>
      </c>
      <c r="C89" s="61"/>
      <c r="D89" s="61">
        <f>[1]RealizacijaFiltriranoIndex!E58</f>
        <v>0</v>
      </c>
      <c r="E89" s="61">
        <v>150</v>
      </c>
      <c r="F89" s="61">
        <v>150</v>
      </c>
      <c r="G89" s="61">
        <v>150</v>
      </c>
      <c r="H89" s="62">
        <v>150</v>
      </c>
    </row>
    <row r="90" spans="1:8" x14ac:dyDescent="0.25">
      <c r="B90" s="61" t="str">
        <f>[1]RealizacijaFiltriranoIndex!B59</f>
        <v>3</v>
      </c>
      <c r="C90" s="61" t="str">
        <f>[1]RealizacijaFiltriranoIndex!D59</f>
        <v>Rashodi poslovanja</v>
      </c>
      <c r="D90" s="61">
        <f>[1]RealizacijaFiltriranoIndex!E59</f>
        <v>0</v>
      </c>
      <c r="E90" s="61">
        <f>[1]RealizacijaFiltriranoIndex!F59</f>
        <v>0</v>
      </c>
      <c r="F90" s="61">
        <f>[1]RealizacijaFiltriranoIndex!G59</f>
        <v>0</v>
      </c>
      <c r="G90" s="61">
        <f>[1]RealizacijaFiltriranoIndex!H59</f>
        <v>0</v>
      </c>
      <c r="H90" s="62">
        <v>0</v>
      </c>
    </row>
    <row r="91" spans="1:8" x14ac:dyDescent="0.25">
      <c r="B91" s="61" t="str">
        <f>[1]RealizacijaFiltriranoIndex!B60</f>
        <v>32</v>
      </c>
      <c r="C91" s="61" t="str">
        <f>[1]RealizacijaFiltriranoIndex!D60</f>
        <v>Materijalni rashodi</v>
      </c>
      <c r="D91" s="61">
        <f>[1]RealizacijaFiltriranoIndex!E60</f>
        <v>0</v>
      </c>
      <c r="E91" s="61">
        <f>[1]RealizacijaFiltriranoIndex!F60</f>
        <v>0</v>
      </c>
      <c r="F91" s="61">
        <f>[1]RealizacijaFiltriranoIndex!G60</f>
        <v>0</v>
      </c>
      <c r="G91" s="61">
        <f>[1]RealizacijaFiltriranoIndex!H60</f>
        <v>0</v>
      </c>
      <c r="H91" s="62">
        <v>0</v>
      </c>
    </row>
    <row r="92" spans="1:8" ht="30" x14ac:dyDescent="0.25">
      <c r="B92" s="61" t="str">
        <f>[1]RealizacijaFiltriranoIndex!B61</f>
        <v>4</v>
      </c>
      <c r="C92" s="61" t="str">
        <f>[1]RealizacijaFiltriranoIndex!D61</f>
        <v>Rashodi za nabavu nefinancijske imovine</v>
      </c>
      <c r="D92" s="61">
        <f>[1]RealizacijaFiltriranoIndex!E61</f>
        <v>0</v>
      </c>
      <c r="E92" s="61">
        <v>150</v>
      </c>
      <c r="F92" s="61">
        <v>150</v>
      </c>
      <c r="G92" s="61">
        <v>150</v>
      </c>
      <c r="H92" s="62">
        <v>150</v>
      </c>
    </row>
    <row r="93" spans="1:8" ht="45" x14ac:dyDescent="0.25">
      <c r="B93" s="61" t="str">
        <f>[1]RealizacijaFiltriranoIndex!B62</f>
        <v>42</v>
      </c>
      <c r="C93" s="61" t="str">
        <f>[1]RealizacijaFiltriranoIndex!D62</f>
        <v>Rashodi za nabavu proizvedene dugotrajne imovine</v>
      </c>
      <c r="D93" s="61">
        <f>[1]RealizacijaFiltriranoIndex!E62</f>
        <v>0</v>
      </c>
      <c r="E93" s="61">
        <v>150</v>
      </c>
      <c r="F93" s="61">
        <v>150</v>
      </c>
      <c r="G93" s="61">
        <v>150</v>
      </c>
      <c r="H93" s="62">
        <v>150</v>
      </c>
    </row>
    <row r="94" spans="1:8" ht="30" x14ac:dyDescent="0.25">
      <c r="B94" s="61" t="str">
        <f>[1]RealizacijaFiltriranoIndex!B63</f>
        <v>Izvor 9. PRENESENI REZULTAT</v>
      </c>
      <c r="C94" s="61"/>
      <c r="D94" s="61">
        <f t="shared" ref="D94:E94" si="18">SUM(D95+D101+D106+D110)</f>
        <v>0</v>
      </c>
      <c r="E94" s="61">
        <f t="shared" si="18"/>
        <v>2690</v>
      </c>
      <c r="F94" s="61">
        <f>SUM(F95+F101+F106+F110)</f>
        <v>2237</v>
      </c>
      <c r="G94" s="61">
        <f t="shared" ref="G94:H94" si="19">SUM(G95+G101+G106+G110)</f>
        <v>0</v>
      </c>
      <c r="H94" s="61">
        <f t="shared" si="19"/>
        <v>0</v>
      </c>
    </row>
    <row r="95" spans="1:8" ht="45" x14ac:dyDescent="0.25">
      <c r="B95" s="61" t="str">
        <f>[1]RealizacijaFiltriranoIndex!B64</f>
        <v>Izvor 9.3. VLASTITI PRIHODI -PRENESENI REZULTAT</v>
      </c>
      <c r="C95" s="61"/>
      <c r="D95" s="61">
        <f>[1]RealizacijaFiltriranoIndex!E64</f>
        <v>0</v>
      </c>
      <c r="E95" s="61">
        <v>330</v>
      </c>
      <c r="F95" s="61">
        <v>307</v>
      </c>
      <c r="G95" s="61">
        <f>[1]RealizacijaFiltriranoIndex!H64</f>
        <v>0</v>
      </c>
      <c r="H95" s="62">
        <v>0</v>
      </c>
    </row>
    <row r="96" spans="1:8" ht="45" x14ac:dyDescent="0.25">
      <c r="B96" s="61" t="str">
        <f>[1]RealizacijaFiltriranoIndex!B65</f>
        <v>Izvor 9.3.1 VLASTITI PRIHODI -PRENESENI REZULTAT- PK</v>
      </c>
      <c r="C96" s="61"/>
      <c r="D96" s="61">
        <f>[1]RealizacijaFiltriranoIndex!E65</f>
        <v>0</v>
      </c>
      <c r="E96" s="61">
        <v>330</v>
      </c>
      <c r="F96" s="61">
        <v>307</v>
      </c>
      <c r="G96" s="61">
        <f>[1]RealizacijaFiltriranoIndex!H65</f>
        <v>0</v>
      </c>
      <c r="H96" s="62">
        <v>0</v>
      </c>
    </row>
    <row r="97" spans="2:8" x14ac:dyDescent="0.25">
      <c r="B97" s="61" t="str">
        <f>[1]RealizacijaFiltriranoIndex!B66</f>
        <v>3</v>
      </c>
      <c r="C97" s="61" t="str">
        <f>[1]RealizacijaFiltriranoIndex!D66</f>
        <v>Rashodi poslovanja</v>
      </c>
      <c r="D97" s="61">
        <f>[1]RealizacijaFiltriranoIndex!E66</f>
        <v>0</v>
      </c>
      <c r="E97" s="61">
        <v>300</v>
      </c>
      <c r="F97" s="61">
        <v>307</v>
      </c>
      <c r="G97" s="61">
        <f>[1]RealizacijaFiltriranoIndex!H66</f>
        <v>0</v>
      </c>
      <c r="H97" s="62">
        <v>0</v>
      </c>
    </row>
    <row r="98" spans="2:8" x14ac:dyDescent="0.25">
      <c r="B98" s="61" t="str">
        <f>[1]RealizacijaFiltriranoIndex!B67</f>
        <v>32</v>
      </c>
      <c r="C98" s="61" t="str">
        <f>[1]RealizacijaFiltriranoIndex!D67</f>
        <v>Materijalni rashodi</v>
      </c>
      <c r="D98" s="61">
        <f>[1]RealizacijaFiltriranoIndex!E67</f>
        <v>0</v>
      </c>
      <c r="E98" s="61">
        <v>300</v>
      </c>
      <c r="F98" s="61">
        <v>307</v>
      </c>
      <c r="G98" s="61">
        <f>[1]RealizacijaFiltriranoIndex!H67</f>
        <v>0</v>
      </c>
      <c r="H98" s="62">
        <v>0</v>
      </c>
    </row>
    <row r="99" spans="2:8" ht="30" x14ac:dyDescent="0.25">
      <c r="B99" s="61" t="str">
        <f>[1]RealizacijaFiltriranoIndex!B68</f>
        <v>4</v>
      </c>
      <c r="C99" s="61" t="str">
        <f>[1]RealizacijaFiltriranoIndex!D68</f>
        <v>Rashodi za nabavu nefinancijske imovine</v>
      </c>
      <c r="D99" s="61">
        <f>[1]RealizacijaFiltriranoIndex!E68</f>
        <v>0</v>
      </c>
      <c r="E99" s="61">
        <v>30</v>
      </c>
      <c r="F99" s="61">
        <f>[1]RealizacijaFiltriranoIndex!G68</f>
        <v>0</v>
      </c>
      <c r="G99" s="61">
        <f>[1]RealizacijaFiltriranoIndex!H68</f>
        <v>0</v>
      </c>
      <c r="H99" s="62">
        <v>0</v>
      </c>
    </row>
    <row r="100" spans="2:8" ht="45" x14ac:dyDescent="0.25">
      <c r="B100" s="61" t="str">
        <f>[1]RealizacijaFiltriranoIndex!B69</f>
        <v>42</v>
      </c>
      <c r="C100" s="61" t="str">
        <f>[1]RealizacijaFiltriranoIndex!D69</f>
        <v>Rashodi za nabavu proizvedene dugotrajne imovine</v>
      </c>
      <c r="D100" s="61">
        <f>[1]RealizacijaFiltriranoIndex!E69</f>
        <v>0</v>
      </c>
      <c r="E100" s="61">
        <v>30</v>
      </c>
      <c r="F100" s="61">
        <f>[1]RealizacijaFiltriranoIndex!G69</f>
        <v>0</v>
      </c>
      <c r="G100" s="61">
        <f>[1]RealizacijaFiltriranoIndex!H69</f>
        <v>0</v>
      </c>
      <c r="H100" s="62">
        <v>0</v>
      </c>
    </row>
    <row r="101" spans="2:8" ht="45" x14ac:dyDescent="0.25">
      <c r="B101" s="61" t="str">
        <f>[1]RealizacijaFiltriranoIndex!B70</f>
        <v>Izvor 9.4. PRIHODI ZA POSEBNE NAMJENE-PRENESENI REZULTAT</v>
      </c>
      <c r="C101" s="61"/>
      <c r="D101" s="61">
        <f>[1]RealizacijaFiltriranoIndex!E70</f>
        <v>0</v>
      </c>
      <c r="E101" s="61">
        <v>1500</v>
      </c>
      <c r="F101" s="61">
        <v>1138</v>
      </c>
      <c r="G101" s="61">
        <f>[1]RealizacijaFiltriranoIndex!H70</f>
        <v>0</v>
      </c>
      <c r="H101" s="62"/>
    </row>
    <row r="102" spans="2:8" ht="60" x14ac:dyDescent="0.25">
      <c r="B102" s="61" t="str">
        <f>[1]RealizacijaFiltriranoIndex!B71</f>
        <v>Izvor 9.4.1 PRIHODI ZA POSEBNE NAMJENE-PRENESENI REZULTAT-PK</v>
      </c>
      <c r="C102" s="61"/>
      <c r="D102" s="61">
        <f>[1]RealizacijaFiltriranoIndex!E71</f>
        <v>0</v>
      </c>
      <c r="E102" s="61">
        <v>1500</v>
      </c>
      <c r="F102" s="61">
        <v>1138</v>
      </c>
      <c r="G102" s="61">
        <f>[1]RealizacijaFiltriranoIndex!H71</f>
        <v>0</v>
      </c>
      <c r="H102" s="62">
        <v>0</v>
      </c>
    </row>
    <row r="103" spans="2:8" x14ac:dyDescent="0.25">
      <c r="B103" s="61" t="str">
        <f>[1]RealizacijaFiltriranoIndex!B72</f>
        <v>3</v>
      </c>
      <c r="C103" s="61" t="str">
        <f>[1]RealizacijaFiltriranoIndex!D72</f>
        <v>Rashodi poslovanja</v>
      </c>
      <c r="D103" s="61">
        <f>[1]RealizacijaFiltriranoIndex!E72</f>
        <v>0</v>
      </c>
      <c r="E103" s="61">
        <v>1500</v>
      </c>
      <c r="F103" s="61">
        <v>1138</v>
      </c>
      <c r="G103" s="61">
        <f>[1]RealizacijaFiltriranoIndex!H72</f>
        <v>0</v>
      </c>
      <c r="H103" s="62">
        <v>0</v>
      </c>
    </row>
    <row r="104" spans="2:8" x14ac:dyDescent="0.25">
      <c r="B104" s="61" t="str">
        <f>[1]RealizacijaFiltriranoIndex!B73</f>
        <v>32</v>
      </c>
      <c r="C104" s="61" t="str">
        <f>[1]RealizacijaFiltriranoIndex!D73</f>
        <v>Materijalni rashodi</v>
      </c>
      <c r="D104" s="61">
        <f>[1]RealizacijaFiltriranoIndex!E73</f>
        <v>0</v>
      </c>
      <c r="E104" s="61">
        <v>1500</v>
      </c>
      <c r="F104" s="61">
        <v>1138</v>
      </c>
      <c r="G104" s="61">
        <f>[1]RealizacijaFiltriranoIndex!H73</f>
        <v>0</v>
      </c>
      <c r="H104" s="62">
        <v>0</v>
      </c>
    </row>
    <row r="105" spans="2:8" ht="45" x14ac:dyDescent="0.25">
      <c r="B105" s="61" t="str">
        <f>[1]RealizacijaFiltriranoIndex!B74</f>
        <v>38</v>
      </c>
      <c r="C105" s="61" t="str">
        <f>[1]RealizacijaFiltriranoIndex!D74</f>
        <v>Rashodi za donacije, kazne, naknade šteta i kapitalne pomoći</v>
      </c>
      <c r="D105" s="61">
        <f>[1]RealizacijaFiltriranoIndex!E74</f>
        <v>0</v>
      </c>
      <c r="E105" s="61">
        <f>[1]RealizacijaFiltriranoIndex!F74</f>
        <v>0</v>
      </c>
      <c r="F105" s="61">
        <f>[1]RealizacijaFiltriranoIndex!G74</f>
        <v>0</v>
      </c>
      <c r="G105" s="61">
        <f>[1]RealizacijaFiltriranoIndex!H74</f>
        <v>0</v>
      </c>
      <c r="H105" s="62">
        <v>0</v>
      </c>
    </row>
    <row r="106" spans="2:8" ht="30" x14ac:dyDescent="0.25">
      <c r="B106" s="61" t="str">
        <f>[1]RealizacijaFiltriranoIndex!B75</f>
        <v>Izvor 9.5. POMOĆI -PRENESENI REZULTAT</v>
      </c>
      <c r="C106" s="61"/>
      <c r="D106" s="61">
        <f>[1]RealizacijaFiltriranoIndex!E75</f>
        <v>0</v>
      </c>
      <c r="E106" s="61">
        <v>170</v>
      </c>
      <c r="F106" s="61">
        <v>102</v>
      </c>
      <c r="G106" s="61">
        <f>[1]RealizacijaFiltriranoIndex!H75</f>
        <v>0</v>
      </c>
      <c r="H106" s="62">
        <v>0</v>
      </c>
    </row>
    <row r="107" spans="2:8" ht="45" x14ac:dyDescent="0.25">
      <c r="B107" s="61" t="str">
        <f>[1]RealizacijaFiltriranoIndex!B76</f>
        <v>Izvor 9.5.1 POMOĆI -PRENESENI REZULTAT-PK</v>
      </c>
      <c r="C107" s="61"/>
      <c r="D107" s="61">
        <f>[1]RealizacijaFiltriranoIndex!E76</f>
        <v>0</v>
      </c>
      <c r="E107" s="61">
        <v>170</v>
      </c>
      <c r="F107" s="61">
        <v>102</v>
      </c>
      <c r="G107" s="61">
        <f>[1]RealizacijaFiltriranoIndex!H76</f>
        <v>0</v>
      </c>
      <c r="H107" s="62">
        <v>0</v>
      </c>
    </row>
    <row r="108" spans="2:8" x14ac:dyDescent="0.25">
      <c r="B108" s="61" t="str">
        <f>[1]RealizacijaFiltriranoIndex!B77</f>
        <v>3</v>
      </c>
      <c r="C108" s="61" t="str">
        <f>[1]RealizacijaFiltriranoIndex!D77</f>
        <v>Rashodi poslovanja</v>
      </c>
      <c r="D108" s="61">
        <f>[1]RealizacijaFiltriranoIndex!E77</f>
        <v>0</v>
      </c>
      <c r="E108" s="61">
        <v>170</v>
      </c>
      <c r="F108" s="61">
        <v>102</v>
      </c>
      <c r="G108" s="61">
        <f>[1]RealizacijaFiltriranoIndex!H77</f>
        <v>0</v>
      </c>
      <c r="H108" s="62">
        <v>0</v>
      </c>
    </row>
    <row r="109" spans="2:8" x14ac:dyDescent="0.25">
      <c r="B109" s="61" t="str">
        <f>[1]RealizacijaFiltriranoIndex!B78</f>
        <v>32</v>
      </c>
      <c r="C109" s="61" t="str">
        <f>[1]RealizacijaFiltriranoIndex!D78</f>
        <v>Materijalni rashodi</v>
      </c>
      <c r="D109" s="61">
        <f>[1]RealizacijaFiltriranoIndex!E78</f>
        <v>0</v>
      </c>
      <c r="E109" s="61">
        <v>170</v>
      </c>
      <c r="F109" s="61">
        <v>102</v>
      </c>
      <c r="G109" s="61">
        <f>[1]RealizacijaFiltriranoIndex!H78</f>
        <v>0</v>
      </c>
      <c r="H109" s="62">
        <v>0</v>
      </c>
    </row>
    <row r="110" spans="2:8" ht="30" x14ac:dyDescent="0.25">
      <c r="B110" s="61" t="str">
        <f>[1]RealizacijaFiltriranoIndex!B79</f>
        <v>Izvor 9.6. DONACIJE-PRENESENI REZULTAT</v>
      </c>
      <c r="C110" s="61"/>
      <c r="D110" s="61">
        <f>[1]RealizacijaFiltriranoIndex!E79</f>
        <v>0</v>
      </c>
      <c r="E110" s="61">
        <v>690</v>
      </c>
      <c r="F110" s="61">
        <v>690</v>
      </c>
      <c r="G110" s="61">
        <f>[1]RealizacijaFiltriranoIndex!H79</f>
        <v>0</v>
      </c>
      <c r="H110" s="62">
        <v>0</v>
      </c>
    </row>
    <row r="111" spans="2:8" ht="45" x14ac:dyDescent="0.25">
      <c r="B111" s="61" t="str">
        <f>[1]RealizacijaFiltriranoIndex!B80</f>
        <v>Izvor 9.6.1 DONACIJE-PRENESENI REZULTAT-PK</v>
      </c>
      <c r="C111" s="61"/>
      <c r="D111" s="61">
        <f>[1]RealizacijaFiltriranoIndex!E80</f>
        <v>0</v>
      </c>
      <c r="E111" s="61">
        <v>690</v>
      </c>
      <c r="F111" s="61">
        <v>30</v>
      </c>
      <c r="G111" s="61">
        <f>[1]RealizacijaFiltriranoIndex!H80</f>
        <v>0</v>
      </c>
      <c r="H111" s="62">
        <v>0</v>
      </c>
    </row>
    <row r="112" spans="2:8" x14ac:dyDescent="0.25">
      <c r="B112" s="61" t="str">
        <f>[1]RealizacijaFiltriranoIndex!B81</f>
        <v>3</v>
      </c>
      <c r="C112" s="61" t="str">
        <f>[1]RealizacijaFiltriranoIndex!D81</f>
        <v>Rashodi poslovanja</v>
      </c>
      <c r="D112" s="61">
        <f>[1]RealizacijaFiltriranoIndex!E81</f>
        <v>0</v>
      </c>
      <c r="E112" s="61">
        <v>30</v>
      </c>
      <c r="F112" s="61">
        <v>30</v>
      </c>
      <c r="G112" s="61">
        <f>[1]RealizacijaFiltriranoIndex!H81</f>
        <v>0</v>
      </c>
      <c r="H112" s="62">
        <v>0</v>
      </c>
    </row>
    <row r="113" spans="2:8" x14ac:dyDescent="0.25">
      <c r="B113" s="61" t="str">
        <f>[1]RealizacijaFiltriranoIndex!B82</f>
        <v>32</v>
      </c>
      <c r="C113" s="61" t="str">
        <f>[1]RealizacijaFiltriranoIndex!D82</f>
        <v>Materijalni rashodi</v>
      </c>
      <c r="D113" s="61">
        <f>[1]RealizacijaFiltriranoIndex!E82</f>
        <v>0</v>
      </c>
      <c r="E113" s="61">
        <v>30</v>
      </c>
      <c r="F113" s="61">
        <v>30</v>
      </c>
      <c r="G113" s="61">
        <f>[1]RealizacijaFiltriranoIndex!H82</f>
        <v>0</v>
      </c>
      <c r="H113" s="62">
        <v>0</v>
      </c>
    </row>
    <row r="114" spans="2:8" ht="30" x14ac:dyDescent="0.25">
      <c r="B114" s="61" t="str">
        <f>[1]RealizacijaFiltriranoIndex!B83</f>
        <v>4</v>
      </c>
      <c r="C114" s="61" t="str">
        <f>[1]RealizacijaFiltriranoIndex!D83</f>
        <v>Rashodi za nabavu nefinancijske imovine</v>
      </c>
      <c r="D114" s="61">
        <f>[1]RealizacijaFiltriranoIndex!E83</f>
        <v>0</v>
      </c>
      <c r="E114" s="61">
        <v>660</v>
      </c>
      <c r="F114" s="61">
        <v>660</v>
      </c>
      <c r="G114" s="61">
        <f>[1]RealizacijaFiltriranoIndex!H83</f>
        <v>0</v>
      </c>
      <c r="H114" s="62">
        <v>0</v>
      </c>
    </row>
    <row r="115" spans="2:8" ht="45" x14ac:dyDescent="0.25">
      <c r="B115" s="61" t="str">
        <f>[1]RealizacijaFiltriranoIndex!B84</f>
        <v>42</v>
      </c>
      <c r="C115" s="61" t="str">
        <f>[1]RealizacijaFiltriranoIndex!D84</f>
        <v>Rashodi za nabavu proizvedene dugotrajne imovine</v>
      </c>
      <c r="D115" s="61">
        <f>[1]RealizacijaFiltriranoIndex!E84</f>
        <v>0</v>
      </c>
      <c r="E115" s="61">
        <v>660</v>
      </c>
      <c r="F115" s="61">
        <v>660</v>
      </c>
      <c r="G115" s="61">
        <f>[1]RealizacijaFiltriranoIndex!H84</f>
        <v>0</v>
      </c>
      <c r="H115" s="62">
        <v>0</v>
      </c>
    </row>
    <row r="116" spans="2:8" x14ac:dyDescent="0.25">
      <c r="B116" s="62"/>
      <c r="C116" s="62"/>
      <c r="D116" s="62"/>
      <c r="E116" s="62"/>
      <c r="F116" s="62"/>
      <c r="G116" s="62"/>
      <c r="H116" s="62"/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A10" sqref="A10: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3" t="s">
        <v>55</v>
      </c>
      <c r="B1" s="73"/>
      <c r="C1" s="73"/>
      <c r="D1" s="73"/>
      <c r="E1" s="73"/>
      <c r="F1" s="7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3" t="s">
        <v>12</v>
      </c>
      <c r="B3" s="73"/>
      <c r="C3" s="73"/>
      <c r="D3" s="73"/>
      <c r="E3" s="86"/>
      <c r="F3" s="8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3" t="s">
        <v>4</v>
      </c>
      <c r="B5" s="74"/>
      <c r="C5" s="74"/>
      <c r="D5" s="74"/>
      <c r="E5" s="74"/>
      <c r="F5" s="7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3" t="s">
        <v>8</v>
      </c>
      <c r="B7" s="92"/>
      <c r="C7" s="92"/>
      <c r="D7" s="92"/>
      <c r="E7" s="92"/>
      <c r="F7" s="9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54</v>
      </c>
      <c r="B9" s="16" t="s">
        <v>56</v>
      </c>
      <c r="C9" s="17" t="s">
        <v>57</v>
      </c>
      <c r="D9" s="17" t="s">
        <v>58</v>
      </c>
      <c r="E9" s="17" t="s">
        <v>49</v>
      </c>
      <c r="F9" s="17" t="s">
        <v>59</v>
      </c>
    </row>
    <row r="10" spans="1:6" ht="15.75" customHeight="1" x14ac:dyDescent="0.25">
      <c r="A10" s="62" t="s">
        <v>93</v>
      </c>
      <c r="B10" s="62">
        <f>SUM(B11)</f>
        <v>1220722.24</v>
      </c>
      <c r="C10" s="62">
        <f>SUM(C11)</f>
        <v>1402650</v>
      </c>
      <c r="D10" s="62">
        <f t="shared" ref="D10:F11" si="0">SUM(D11)</f>
        <v>1480000</v>
      </c>
      <c r="E10" s="62">
        <f t="shared" si="0"/>
        <v>1484000</v>
      </c>
      <c r="F10" s="62">
        <f t="shared" si="0"/>
        <v>1491100</v>
      </c>
    </row>
    <row r="11" spans="1:6" ht="15.75" customHeight="1" x14ac:dyDescent="0.25">
      <c r="A11" s="62" t="s">
        <v>94</v>
      </c>
      <c r="B11" s="62">
        <f>SUM(B12)</f>
        <v>1220722.24</v>
      </c>
      <c r="C11" s="62">
        <f>SUM(C12)</f>
        <v>1402650</v>
      </c>
      <c r="D11" s="62">
        <f t="shared" si="0"/>
        <v>1480000</v>
      </c>
      <c r="E11" s="62">
        <f t="shared" si="0"/>
        <v>1484000</v>
      </c>
      <c r="F11" s="62">
        <f t="shared" si="0"/>
        <v>1491100</v>
      </c>
    </row>
    <row r="12" spans="1:6" x14ac:dyDescent="0.25">
      <c r="A12" s="62" t="s">
        <v>95</v>
      </c>
      <c r="B12" s="62">
        <v>1220722.24</v>
      </c>
      <c r="C12" s="62">
        <v>1402650</v>
      </c>
      <c r="D12" s="62">
        <v>1480000</v>
      </c>
      <c r="E12" s="62">
        <v>1484000</v>
      </c>
      <c r="F12" s="62">
        <v>1491100</v>
      </c>
    </row>
    <row r="13" spans="1:6" s="56" customFormat="1" x14ac:dyDescent="0.25">
      <c r="A13" s="62" t="s">
        <v>96</v>
      </c>
      <c r="B13" s="62">
        <v>1220722.24</v>
      </c>
      <c r="C13" s="62">
        <v>1402650</v>
      </c>
      <c r="D13" s="62">
        <v>1480000</v>
      </c>
      <c r="E13" s="62">
        <v>1484000</v>
      </c>
      <c r="F13" s="62">
        <v>1491100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C9" sqref="C9:G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73" t="s">
        <v>55</v>
      </c>
      <c r="B1" s="73"/>
      <c r="C1" s="73"/>
      <c r="D1" s="73"/>
      <c r="E1" s="73"/>
      <c r="F1" s="73"/>
      <c r="G1" s="73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73" t="s">
        <v>12</v>
      </c>
      <c r="B3" s="73"/>
      <c r="C3" s="73"/>
      <c r="D3" s="73"/>
      <c r="E3" s="73"/>
      <c r="F3" s="73"/>
      <c r="G3" s="73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73" t="s">
        <v>45</v>
      </c>
      <c r="B5" s="73"/>
      <c r="C5" s="73"/>
      <c r="D5" s="73"/>
      <c r="E5" s="73"/>
      <c r="F5" s="73"/>
      <c r="G5" s="73"/>
    </row>
    <row r="6" spans="1:7" ht="18" customHeight="1" x14ac:dyDescent="0.25">
      <c r="A6" s="54"/>
      <c r="B6" s="54"/>
      <c r="C6" s="54"/>
      <c r="D6" s="54"/>
      <c r="E6" s="54"/>
      <c r="F6" s="54"/>
      <c r="G6" s="54"/>
    </row>
    <row r="7" spans="1:7" ht="18" customHeight="1" x14ac:dyDescent="0.25">
      <c r="A7" s="73" t="s">
        <v>46</v>
      </c>
      <c r="B7" s="73"/>
      <c r="C7" s="73"/>
      <c r="D7" s="73"/>
      <c r="E7" s="73"/>
      <c r="F7" s="73"/>
      <c r="G7" s="73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7" t="s">
        <v>48</v>
      </c>
      <c r="B9" s="16" t="s">
        <v>22</v>
      </c>
      <c r="C9" s="16" t="s">
        <v>56</v>
      </c>
      <c r="D9" s="17" t="s">
        <v>57</v>
      </c>
      <c r="E9" s="17" t="s">
        <v>58</v>
      </c>
      <c r="F9" s="17" t="s">
        <v>49</v>
      </c>
      <c r="G9" s="17" t="s">
        <v>59</v>
      </c>
    </row>
    <row r="10" spans="1:7" ht="25.5" x14ac:dyDescent="0.25">
      <c r="A10" s="11">
        <v>8</v>
      </c>
      <c r="B10" s="11" t="s">
        <v>9</v>
      </c>
      <c r="C10" s="8"/>
      <c r="D10" s="9"/>
      <c r="E10" s="9"/>
      <c r="F10" s="9"/>
      <c r="G10" s="9"/>
    </row>
    <row r="11" spans="1:7" x14ac:dyDescent="0.25">
      <c r="A11" s="55">
        <v>84</v>
      </c>
      <c r="B11" s="14" t="s">
        <v>15</v>
      </c>
      <c r="C11" s="8"/>
      <c r="D11" s="9"/>
      <c r="E11" s="9"/>
      <c r="F11" s="9"/>
      <c r="G11" s="9"/>
    </row>
    <row r="12" spans="1:7" x14ac:dyDescent="0.25">
      <c r="A12" s="52" t="s">
        <v>20</v>
      </c>
      <c r="B12" s="33"/>
      <c r="C12" s="8"/>
      <c r="D12" s="9"/>
      <c r="E12" s="9"/>
      <c r="F12" s="9"/>
      <c r="G12" s="9"/>
    </row>
    <row r="13" spans="1:7" ht="25.5" x14ac:dyDescent="0.25">
      <c r="A13" s="13">
        <v>5</v>
      </c>
      <c r="B13" s="22" t="s">
        <v>10</v>
      </c>
      <c r="C13" s="8"/>
      <c r="D13" s="9"/>
      <c r="E13" s="9"/>
      <c r="F13" s="9"/>
      <c r="G13" s="9"/>
    </row>
    <row r="14" spans="1:7" ht="25.5" x14ac:dyDescent="0.25">
      <c r="A14" s="55">
        <v>54</v>
      </c>
      <c r="B14" s="23" t="s">
        <v>16</v>
      </c>
      <c r="C14" s="8"/>
      <c r="D14" s="9"/>
      <c r="E14" s="9"/>
      <c r="F14" s="9"/>
      <c r="G14" s="10"/>
    </row>
    <row r="15" spans="1:7" x14ac:dyDescent="0.25">
      <c r="A15" s="52" t="s">
        <v>20</v>
      </c>
      <c r="B15" s="33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B7" sqref="B7:F7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73" t="s">
        <v>55</v>
      </c>
      <c r="B1" s="73"/>
      <c r="C1" s="73"/>
      <c r="D1" s="73"/>
      <c r="E1" s="73"/>
      <c r="F1" s="73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73" t="s">
        <v>12</v>
      </c>
      <c r="B3" s="73"/>
      <c r="C3" s="73"/>
      <c r="D3" s="73"/>
      <c r="E3" s="73"/>
      <c r="F3" s="73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73" t="s">
        <v>47</v>
      </c>
      <c r="B5" s="73"/>
      <c r="C5" s="73"/>
      <c r="D5" s="73"/>
      <c r="E5" s="73"/>
      <c r="F5" s="73"/>
    </row>
    <row r="6" spans="1:6" ht="18" x14ac:dyDescent="0.25">
      <c r="A6" s="21"/>
      <c r="B6" s="21"/>
      <c r="C6" s="21"/>
      <c r="D6" s="21"/>
      <c r="E6" s="5"/>
      <c r="F6" s="5"/>
    </row>
    <row r="7" spans="1:6" ht="25.5" x14ac:dyDescent="0.25">
      <c r="A7" s="16" t="s">
        <v>54</v>
      </c>
      <c r="B7" s="16" t="s">
        <v>56</v>
      </c>
      <c r="C7" s="17" t="s">
        <v>57</v>
      </c>
      <c r="D7" s="17" t="s">
        <v>58</v>
      </c>
      <c r="E7" s="17" t="s">
        <v>49</v>
      </c>
      <c r="F7" s="17" t="s">
        <v>59</v>
      </c>
    </row>
    <row r="8" spans="1:6" x14ac:dyDescent="0.25">
      <c r="A8" s="11" t="s">
        <v>50</v>
      </c>
      <c r="B8" s="8"/>
      <c r="C8" s="9"/>
      <c r="D8" s="9"/>
      <c r="E8" s="9"/>
      <c r="F8" s="9"/>
    </row>
    <row r="9" spans="1:6" x14ac:dyDescent="0.25">
      <c r="A9" s="11" t="s">
        <v>30</v>
      </c>
      <c r="B9" s="8"/>
      <c r="C9" s="9"/>
      <c r="D9" s="9"/>
      <c r="E9" s="9"/>
      <c r="F9" s="9"/>
    </row>
    <row r="10" spans="1:6" x14ac:dyDescent="0.25">
      <c r="A10" s="12" t="s">
        <v>31</v>
      </c>
      <c r="B10" s="8"/>
      <c r="C10" s="9"/>
      <c r="D10" s="9"/>
      <c r="E10" s="9"/>
      <c r="F10" s="10"/>
    </row>
    <row r="11" spans="1:6" ht="38.25" x14ac:dyDescent="0.25">
      <c r="A11" s="11" t="s">
        <v>52</v>
      </c>
      <c r="B11" s="8"/>
      <c r="C11" s="9"/>
      <c r="D11" s="9"/>
      <c r="E11" s="9"/>
      <c r="F11" s="9"/>
    </row>
    <row r="12" spans="1:6" ht="38.25" x14ac:dyDescent="0.25">
      <c r="A12" s="15" t="s">
        <v>53</v>
      </c>
      <c r="B12" s="8"/>
      <c r="C12" s="9"/>
      <c r="D12" s="9"/>
      <c r="E12" s="9"/>
      <c r="F12" s="9"/>
    </row>
    <row r="13" spans="1:6" x14ac:dyDescent="0.25">
      <c r="A13" s="57" t="s">
        <v>20</v>
      </c>
      <c r="B13" s="8"/>
      <c r="C13" s="9"/>
      <c r="D13" s="9"/>
      <c r="E13" s="9"/>
      <c r="F13" s="9"/>
    </row>
    <row r="14" spans="1:6" x14ac:dyDescent="0.25">
      <c r="A14" s="15"/>
      <c r="B14" s="8"/>
      <c r="C14" s="9"/>
      <c r="D14" s="9"/>
      <c r="E14" s="9"/>
      <c r="F14" s="9"/>
    </row>
    <row r="15" spans="1:6" x14ac:dyDescent="0.25">
      <c r="A15" s="11" t="s">
        <v>51</v>
      </c>
      <c r="B15" s="8"/>
      <c r="C15" s="9"/>
      <c r="D15" s="9"/>
      <c r="E15" s="9"/>
      <c r="F15" s="9"/>
    </row>
    <row r="16" spans="1:6" x14ac:dyDescent="0.25">
      <c r="A16" s="22" t="s">
        <v>30</v>
      </c>
      <c r="B16" s="8"/>
      <c r="C16" s="9"/>
      <c r="D16" s="9"/>
      <c r="E16" s="9"/>
      <c r="F16" s="9"/>
    </row>
    <row r="17" spans="1:6" x14ac:dyDescent="0.25">
      <c r="A17" s="12" t="s">
        <v>31</v>
      </c>
      <c r="B17" s="8"/>
      <c r="C17" s="9"/>
      <c r="D17" s="9"/>
      <c r="E17" s="9"/>
      <c r="F17" s="10"/>
    </row>
    <row r="18" spans="1:6" x14ac:dyDescent="0.25">
      <c r="A18" s="22" t="s">
        <v>32</v>
      </c>
      <c r="B18" s="8"/>
      <c r="C18" s="9"/>
      <c r="D18" s="9"/>
      <c r="E18" s="9"/>
      <c r="F18" s="10"/>
    </row>
    <row r="19" spans="1:6" x14ac:dyDescent="0.25">
      <c r="A19" s="12" t="s">
        <v>33</v>
      </c>
      <c r="B19" s="8"/>
      <c r="C19" s="9"/>
      <c r="D19" s="9"/>
      <c r="E19" s="9"/>
      <c r="F19" s="10"/>
    </row>
    <row r="20" spans="1:6" x14ac:dyDescent="0.25">
      <c r="A20" s="58" t="s">
        <v>20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4"/>
  <sheetViews>
    <sheetView tabSelected="1" topLeftCell="A103" zoomScale="110" zoomScaleNormal="110" workbookViewId="0">
      <selection activeCell="C115" sqref="C1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57031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73" t="s">
        <v>55</v>
      </c>
      <c r="B1" s="73"/>
      <c r="C1" s="73"/>
      <c r="D1" s="73"/>
      <c r="E1" s="73"/>
      <c r="F1" s="73"/>
      <c r="G1" s="73"/>
      <c r="H1" s="73"/>
      <c r="I1" s="7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3" t="s">
        <v>11</v>
      </c>
      <c r="B3" s="74"/>
      <c r="C3" s="74"/>
      <c r="D3" s="74"/>
      <c r="E3" s="74"/>
      <c r="F3" s="74"/>
      <c r="G3" s="74"/>
      <c r="H3" s="74"/>
      <c r="I3" s="7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3" t="s">
        <v>13</v>
      </c>
      <c r="B5" s="94"/>
      <c r="C5" s="95"/>
      <c r="D5" s="16" t="s">
        <v>14</v>
      </c>
      <c r="E5" s="16" t="s">
        <v>56</v>
      </c>
      <c r="F5" s="17" t="s">
        <v>57</v>
      </c>
      <c r="G5" s="17" t="s">
        <v>58</v>
      </c>
      <c r="H5" s="17" t="s">
        <v>49</v>
      </c>
      <c r="I5" s="17" t="s">
        <v>59</v>
      </c>
    </row>
    <row r="6" spans="1:9" x14ac:dyDescent="0.25">
      <c r="A6" s="96" t="s">
        <v>20</v>
      </c>
      <c r="B6" s="96"/>
      <c r="C6" s="96"/>
      <c r="D6" s="63"/>
      <c r="E6" s="61"/>
      <c r="F6" s="9"/>
      <c r="G6" s="9"/>
      <c r="H6" s="9"/>
      <c r="I6" s="10"/>
    </row>
    <row r="7" spans="1:9" ht="30" x14ac:dyDescent="0.25">
      <c r="A7" s="62"/>
      <c r="B7" s="62"/>
      <c r="C7" s="61" t="s">
        <v>192</v>
      </c>
      <c r="D7" s="61" t="s">
        <v>97</v>
      </c>
      <c r="E7" s="61">
        <f>SUM(E8+E16+E99+E115)</f>
        <v>1220722.24</v>
      </c>
      <c r="F7" s="61">
        <f t="shared" ref="F7:I7" si="0">SUM(F8+F16+F99+F115)</f>
        <v>1402650</v>
      </c>
      <c r="G7" s="61">
        <f t="shared" si="0"/>
        <v>1480000</v>
      </c>
      <c r="H7" s="61">
        <f t="shared" si="0"/>
        <v>1484000</v>
      </c>
      <c r="I7" s="61">
        <f t="shared" si="0"/>
        <v>1491100</v>
      </c>
    </row>
    <row r="8" spans="1:9" s="56" customFormat="1" ht="15.75" customHeight="1" x14ac:dyDescent="0.25">
      <c r="A8" s="62"/>
      <c r="B8" s="62"/>
      <c r="C8" s="61" t="s">
        <v>193</v>
      </c>
      <c r="D8" s="61" t="s">
        <v>98</v>
      </c>
      <c r="E8" s="61">
        <f>SUM(E9+E13)</f>
        <v>52356.55</v>
      </c>
      <c r="F8" s="61">
        <f t="shared" ref="F8:I8" si="1">SUM(F9+F13)</f>
        <v>62700</v>
      </c>
      <c r="G8" s="61">
        <f t="shared" si="1"/>
        <v>63000</v>
      </c>
      <c r="H8" s="61">
        <f t="shared" si="1"/>
        <v>63000</v>
      </c>
      <c r="I8" s="61">
        <f t="shared" si="1"/>
        <v>63000</v>
      </c>
    </row>
    <row r="9" spans="1:9" s="56" customFormat="1" ht="38.25" customHeight="1" x14ac:dyDescent="0.25">
      <c r="A9" s="62"/>
      <c r="B9" s="62"/>
      <c r="C9" s="61" t="s">
        <v>175</v>
      </c>
      <c r="D9" s="61" t="s">
        <v>99</v>
      </c>
      <c r="E9" s="61">
        <f>SUM(E10)</f>
        <v>49157.490000000005</v>
      </c>
      <c r="F9" s="61">
        <f t="shared" ref="F9:I9" si="2">SUM(F10)</f>
        <v>59500</v>
      </c>
      <c r="G9" s="61">
        <f t="shared" si="2"/>
        <v>58200</v>
      </c>
      <c r="H9" s="61">
        <f t="shared" si="2"/>
        <v>58200</v>
      </c>
      <c r="I9" s="61">
        <f t="shared" si="2"/>
        <v>58200</v>
      </c>
    </row>
    <row r="10" spans="1:9" ht="30" x14ac:dyDescent="0.25">
      <c r="A10" s="62"/>
      <c r="B10" s="62"/>
      <c r="C10" s="61" t="s">
        <v>151</v>
      </c>
      <c r="D10" s="61" t="s">
        <v>100</v>
      </c>
      <c r="E10" s="61">
        <f>SUM(E11:E12)</f>
        <v>49157.490000000005</v>
      </c>
      <c r="F10" s="61">
        <f t="shared" ref="F10:I10" si="3">SUM(F11:F12)</f>
        <v>59500</v>
      </c>
      <c r="G10" s="61">
        <f t="shared" si="3"/>
        <v>58200</v>
      </c>
      <c r="H10" s="61">
        <f t="shared" si="3"/>
        <v>58200</v>
      </c>
      <c r="I10" s="61">
        <f t="shared" si="3"/>
        <v>58200</v>
      </c>
    </row>
    <row r="11" spans="1:9" x14ac:dyDescent="0.25">
      <c r="A11" s="62"/>
      <c r="B11" s="62"/>
      <c r="C11" s="61">
        <v>32</v>
      </c>
      <c r="D11" s="61" t="s">
        <v>69</v>
      </c>
      <c r="E11" s="61">
        <v>48715.62</v>
      </c>
      <c r="F11" s="61">
        <v>59050</v>
      </c>
      <c r="G11" s="61">
        <v>58200</v>
      </c>
      <c r="H11" s="61">
        <v>58200</v>
      </c>
      <c r="I11" s="61">
        <v>58200</v>
      </c>
    </row>
    <row r="12" spans="1:9" x14ac:dyDescent="0.25">
      <c r="A12" s="62"/>
      <c r="B12" s="62"/>
      <c r="C12" s="61">
        <v>34</v>
      </c>
      <c r="D12" s="61" t="s">
        <v>70</v>
      </c>
      <c r="E12" s="61">
        <v>441.87</v>
      </c>
      <c r="F12" s="61">
        <v>450</v>
      </c>
      <c r="G12" s="61">
        <v>0</v>
      </c>
      <c r="H12" s="61">
        <v>0</v>
      </c>
      <c r="I12" s="61">
        <v>0</v>
      </c>
    </row>
    <row r="13" spans="1:9" ht="60" x14ac:dyDescent="0.25">
      <c r="A13" s="62"/>
      <c r="B13" s="62"/>
      <c r="C13" s="61" t="s">
        <v>176</v>
      </c>
      <c r="D13" s="61" t="s">
        <v>101</v>
      </c>
      <c r="E13" s="61">
        <f>SUM(E14)</f>
        <v>3199.06</v>
      </c>
      <c r="F13" s="61">
        <f t="shared" ref="F13:I14" si="4">SUM(F14)</f>
        <v>3200</v>
      </c>
      <c r="G13" s="61">
        <f t="shared" si="4"/>
        <v>4800</v>
      </c>
      <c r="H13" s="61">
        <f t="shared" si="4"/>
        <v>4800</v>
      </c>
      <c r="I13" s="61">
        <f t="shared" si="4"/>
        <v>4800</v>
      </c>
    </row>
    <row r="14" spans="1:9" ht="18" customHeight="1" x14ac:dyDescent="0.25">
      <c r="A14" s="62"/>
      <c r="B14" s="62"/>
      <c r="C14" s="61" t="s">
        <v>151</v>
      </c>
      <c r="D14" s="61" t="s">
        <v>100</v>
      </c>
      <c r="E14" s="61">
        <f>SUM(E15)</f>
        <v>3199.06</v>
      </c>
      <c r="F14" s="61">
        <f t="shared" si="4"/>
        <v>3200</v>
      </c>
      <c r="G14" s="61">
        <f t="shared" si="4"/>
        <v>4800</v>
      </c>
      <c r="H14" s="61">
        <f t="shared" si="4"/>
        <v>4800</v>
      </c>
      <c r="I14" s="61">
        <f t="shared" si="4"/>
        <v>4800</v>
      </c>
    </row>
    <row r="15" spans="1:9" ht="30" x14ac:dyDescent="0.25">
      <c r="A15" s="62"/>
      <c r="B15" s="62"/>
      <c r="C15" s="61">
        <v>42</v>
      </c>
      <c r="D15" s="61" t="s">
        <v>74</v>
      </c>
      <c r="E15" s="61">
        <v>3199.06</v>
      </c>
      <c r="F15" s="61">
        <v>3200</v>
      </c>
      <c r="G15" s="61">
        <v>4800</v>
      </c>
      <c r="H15" s="61">
        <v>4800</v>
      </c>
      <c r="I15" s="61">
        <v>4800</v>
      </c>
    </row>
    <row r="16" spans="1:9" ht="30" x14ac:dyDescent="0.25">
      <c r="A16" s="62"/>
      <c r="B16" s="62"/>
      <c r="C16" s="61" t="s">
        <v>194</v>
      </c>
      <c r="D16" s="61" t="s">
        <v>102</v>
      </c>
      <c r="E16" s="61">
        <f>SUM(E17+E46+E49+E55+E58+E61+E64+E73+E77+E82+E87+E94)</f>
        <v>179631.41000000003</v>
      </c>
      <c r="F16" s="61">
        <f t="shared" ref="F16:I16" si="5">SUM(F17+F46+F49+F55+F58+F61+F64+F73+F77+F82+F87+F94)</f>
        <v>204900</v>
      </c>
      <c r="G16" s="61">
        <f t="shared" si="5"/>
        <v>197673</v>
      </c>
      <c r="H16" s="61">
        <f t="shared" si="5"/>
        <v>196096</v>
      </c>
      <c r="I16" s="61">
        <f t="shared" si="5"/>
        <v>196014</v>
      </c>
    </row>
    <row r="17" spans="1:12" ht="37.5" customHeight="1" x14ac:dyDescent="0.25">
      <c r="A17" s="62"/>
      <c r="B17" s="62"/>
      <c r="C17" s="61" t="s">
        <v>177</v>
      </c>
      <c r="D17" s="61" t="s">
        <v>103</v>
      </c>
      <c r="E17" s="61">
        <f>SUM(E18+E22+E25+E29+E33+E35+E37+E39+E42+E44)</f>
        <v>5746.76</v>
      </c>
      <c r="F17" s="61">
        <f t="shared" ref="F17:I17" si="6">SUM(F18+F22+F25+F29+F33+F35+F37+F39+F42+F44)</f>
        <v>4739</v>
      </c>
      <c r="G17" s="61">
        <f t="shared" si="6"/>
        <v>4722</v>
      </c>
      <c r="H17" s="61">
        <f t="shared" si="6"/>
        <v>3146</v>
      </c>
      <c r="I17" s="61">
        <f t="shared" si="6"/>
        <v>3064</v>
      </c>
    </row>
    <row r="18" spans="1:12" ht="15" customHeight="1" x14ac:dyDescent="0.25">
      <c r="A18" s="62"/>
      <c r="B18" s="62"/>
      <c r="C18" s="61" t="s">
        <v>104</v>
      </c>
      <c r="D18" s="61" t="s">
        <v>105</v>
      </c>
      <c r="E18" s="61">
        <f>SUM(E19)</f>
        <v>1011.13</v>
      </c>
      <c r="F18" s="61">
        <f t="shared" ref="F18:I18" si="7">SUM(F19)</f>
        <v>1464</v>
      </c>
      <c r="G18" s="61">
        <f t="shared" si="7"/>
        <v>1546</v>
      </c>
      <c r="H18" s="61">
        <f t="shared" si="7"/>
        <v>1546</v>
      </c>
      <c r="I18" s="61">
        <f t="shared" si="7"/>
        <v>1464</v>
      </c>
    </row>
    <row r="19" spans="1:12" x14ac:dyDescent="0.25">
      <c r="A19" s="62"/>
      <c r="B19" s="62"/>
      <c r="C19" s="61">
        <v>32</v>
      </c>
      <c r="D19" s="61" t="s">
        <v>69</v>
      </c>
      <c r="E19" s="61">
        <v>1011.13</v>
      </c>
      <c r="F19" s="61">
        <v>1464</v>
      </c>
      <c r="G19" s="61">
        <v>1546</v>
      </c>
      <c r="H19" s="61">
        <v>1546</v>
      </c>
      <c r="I19" s="61">
        <v>1464</v>
      </c>
    </row>
    <row r="20" spans="1:12" x14ac:dyDescent="0.25">
      <c r="A20" s="62"/>
      <c r="B20" s="62"/>
      <c r="C20" s="61"/>
      <c r="D20" s="61"/>
      <c r="E20" s="61"/>
      <c r="F20" s="61"/>
      <c r="G20" s="61"/>
      <c r="H20" s="61"/>
      <c r="I20" s="61"/>
    </row>
    <row r="21" spans="1:12" x14ac:dyDescent="0.25">
      <c r="A21" s="62"/>
      <c r="B21" s="62"/>
      <c r="C21" s="61"/>
      <c r="D21" s="61"/>
      <c r="E21" s="61"/>
      <c r="F21" s="61"/>
      <c r="G21" s="61"/>
      <c r="H21" s="61"/>
      <c r="I21" s="61"/>
    </row>
    <row r="22" spans="1:12" x14ac:dyDescent="0.25">
      <c r="A22" s="62"/>
      <c r="B22" s="62"/>
      <c r="C22" s="61" t="s">
        <v>106</v>
      </c>
      <c r="D22" s="61" t="s">
        <v>107</v>
      </c>
      <c r="E22" s="61">
        <f>SUM(E23:E24)</f>
        <v>0</v>
      </c>
      <c r="F22" s="61">
        <f t="shared" ref="F22:I22" si="8">SUM(F23:F24)</f>
        <v>5</v>
      </c>
      <c r="G22" s="61">
        <f t="shared" si="8"/>
        <v>100</v>
      </c>
      <c r="H22" s="61">
        <f t="shared" si="8"/>
        <v>100</v>
      </c>
      <c r="I22" s="61">
        <f t="shared" si="8"/>
        <v>100</v>
      </c>
    </row>
    <row r="23" spans="1:12" x14ac:dyDescent="0.25">
      <c r="A23" s="62"/>
      <c r="B23" s="62"/>
      <c r="C23" s="61">
        <v>32</v>
      </c>
      <c r="D23" s="61" t="s">
        <v>69</v>
      </c>
      <c r="E23" s="61">
        <v>0</v>
      </c>
      <c r="F23" s="61">
        <v>0</v>
      </c>
      <c r="G23" s="61">
        <v>100</v>
      </c>
      <c r="H23" s="61">
        <v>100</v>
      </c>
      <c r="I23" s="61">
        <v>100</v>
      </c>
      <c r="L23" t="s">
        <v>159</v>
      </c>
    </row>
    <row r="24" spans="1:12" x14ac:dyDescent="0.25">
      <c r="A24" s="62"/>
      <c r="B24" s="62"/>
      <c r="C24" s="61">
        <v>34</v>
      </c>
      <c r="D24" s="61" t="s">
        <v>70</v>
      </c>
      <c r="E24" s="61">
        <v>0</v>
      </c>
      <c r="F24" s="61">
        <v>5</v>
      </c>
      <c r="G24" s="61">
        <v>0</v>
      </c>
      <c r="H24" s="61">
        <v>0</v>
      </c>
      <c r="I24" s="61">
        <v>0</v>
      </c>
    </row>
    <row r="25" spans="1:12" ht="30" x14ac:dyDescent="0.25">
      <c r="A25" s="62"/>
      <c r="B25" s="62"/>
      <c r="C25" s="61" t="s">
        <v>108</v>
      </c>
      <c r="D25" s="61" t="s">
        <v>109</v>
      </c>
      <c r="E25" s="61">
        <f>SUM(E26:E28)</f>
        <v>2911.62</v>
      </c>
      <c r="F25" s="61">
        <f t="shared" ref="F25:I25" si="9">SUM(F26:F28)</f>
        <v>1045</v>
      </c>
      <c r="G25" s="61">
        <f t="shared" si="9"/>
        <v>200</v>
      </c>
      <c r="H25" s="61">
        <f t="shared" si="9"/>
        <v>200</v>
      </c>
      <c r="I25" s="61">
        <f t="shared" si="9"/>
        <v>200</v>
      </c>
    </row>
    <row r="26" spans="1:12" x14ac:dyDescent="0.25">
      <c r="A26" s="62"/>
      <c r="B26" s="62"/>
      <c r="C26" s="61">
        <v>31</v>
      </c>
      <c r="D26" s="61" t="s">
        <v>68</v>
      </c>
      <c r="E26" s="61"/>
      <c r="F26" s="61"/>
      <c r="G26" s="61"/>
      <c r="H26" s="61"/>
      <c r="I26" s="61"/>
    </row>
    <row r="27" spans="1:12" x14ac:dyDescent="0.25">
      <c r="A27" s="62"/>
      <c r="B27" s="62"/>
      <c r="C27" s="61">
        <v>32</v>
      </c>
      <c r="D27" s="61" t="s">
        <v>69</v>
      </c>
      <c r="E27" s="61">
        <v>2911.62</v>
      </c>
      <c r="F27" s="61">
        <v>1045</v>
      </c>
      <c r="G27" s="61">
        <v>200</v>
      </c>
      <c r="H27" s="61">
        <v>200</v>
      </c>
      <c r="I27" s="61">
        <v>200</v>
      </c>
    </row>
    <row r="28" spans="1:12" ht="30" x14ac:dyDescent="0.25">
      <c r="A28" s="62"/>
      <c r="B28" s="62"/>
      <c r="C28" s="61">
        <v>42</v>
      </c>
      <c r="D28" s="61" t="s">
        <v>74</v>
      </c>
      <c r="E28" s="61"/>
      <c r="F28" s="61"/>
      <c r="G28" s="61"/>
      <c r="H28" s="61"/>
      <c r="I28" s="61"/>
    </row>
    <row r="29" spans="1:12" ht="30" x14ac:dyDescent="0.25">
      <c r="A29" s="62"/>
      <c r="B29" s="62"/>
      <c r="C29" s="61" t="s">
        <v>178</v>
      </c>
      <c r="D29" s="61" t="s">
        <v>110</v>
      </c>
      <c r="E29" s="61">
        <f>SUM(E30:E32)</f>
        <v>1806.01</v>
      </c>
      <c r="F29" s="61">
        <f>SUM(F30:F32)</f>
        <v>0</v>
      </c>
      <c r="G29" s="61">
        <f>SUM(G30:G32)</f>
        <v>1200</v>
      </c>
      <c r="H29" s="61">
        <f>SUM(H30:H32)</f>
        <v>1200</v>
      </c>
      <c r="I29" s="61">
        <f>SUM(I30:I32)</f>
        <v>1200</v>
      </c>
    </row>
    <row r="30" spans="1:12" x14ac:dyDescent="0.25">
      <c r="A30" s="62"/>
      <c r="B30" s="62"/>
      <c r="C30" s="61">
        <v>31</v>
      </c>
      <c r="D30" s="61" t="s">
        <v>68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</row>
    <row r="31" spans="1:12" x14ac:dyDescent="0.25">
      <c r="A31" s="62"/>
      <c r="B31" s="62"/>
      <c r="C31" s="61">
        <v>32</v>
      </c>
      <c r="D31" s="61" t="s">
        <v>69</v>
      </c>
      <c r="E31" s="61">
        <v>1068.01</v>
      </c>
      <c r="F31" s="61">
        <v>0</v>
      </c>
      <c r="G31" s="61">
        <v>0</v>
      </c>
      <c r="H31" s="61">
        <v>0</v>
      </c>
      <c r="I31" s="61">
        <v>0</v>
      </c>
    </row>
    <row r="32" spans="1:12" x14ac:dyDescent="0.25">
      <c r="A32" s="62"/>
      <c r="B32" s="62"/>
      <c r="C32" s="61">
        <v>38</v>
      </c>
      <c r="D32" s="61" t="s">
        <v>111</v>
      </c>
      <c r="E32" s="61">
        <v>738</v>
      </c>
      <c r="F32" s="61">
        <v>0</v>
      </c>
      <c r="G32" s="61">
        <v>1200</v>
      </c>
      <c r="H32" s="61">
        <v>1200</v>
      </c>
      <c r="I32" s="61">
        <v>1200</v>
      </c>
      <c r="L32" t="s">
        <v>153</v>
      </c>
    </row>
    <row r="33" spans="1:12" ht="30" x14ac:dyDescent="0.25">
      <c r="A33" s="62"/>
      <c r="B33" s="62"/>
      <c r="C33" s="61" t="s">
        <v>179</v>
      </c>
      <c r="D33" s="61" t="s">
        <v>112</v>
      </c>
      <c r="E33" s="61">
        <f>SUM(E34:E34)</f>
        <v>18</v>
      </c>
      <c r="F33" s="61">
        <f>SUM(F34:F34)</f>
        <v>226</v>
      </c>
      <c r="G33" s="61">
        <f>SUM(G34:G34)</f>
        <v>100</v>
      </c>
      <c r="H33" s="61">
        <f>SUM(H34:H34)</f>
        <v>100</v>
      </c>
      <c r="I33" s="61">
        <f>SUM(I34:I34)</f>
        <v>100</v>
      </c>
    </row>
    <row r="34" spans="1:12" x14ac:dyDescent="0.25">
      <c r="A34" s="62"/>
      <c r="B34" s="62"/>
      <c r="C34" s="61">
        <v>32</v>
      </c>
      <c r="D34" s="61" t="s">
        <v>69</v>
      </c>
      <c r="E34" s="64">
        <v>18</v>
      </c>
      <c r="F34" s="61">
        <v>226</v>
      </c>
      <c r="G34" s="61">
        <v>100</v>
      </c>
      <c r="H34" s="61">
        <v>100</v>
      </c>
      <c r="I34" s="61">
        <v>100</v>
      </c>
      <c r="L34" t="s">
        <v>154</v>
      </c>
    </row>
    <row r="35" spans="1:12" x14ac:dyDescent="0.25">
      <c r="A35" s="62"/>
      <c r="B35" s="62"/>
      <c r="C35" s="61" t="s">
        <v>113</v>
      </c>
      <c r="D35" s="61" t="s">
        <v>114</v>
      </c>
      <c r="E35" s="61">
        <f>SUM(E36)</f>
        <v>0</v>
      </c>
      <c r="F35" s="61">
        <f t="shared" ref="F35:I35" si="10">SUM(F36)</f>
        <v>0</v>
      </c>
      <c r="G35" s="61">
        <f t="shared" si="10"/>
        <v>0</v>
      </c>
      <c r="H35" s="61">
        <f t="shared" si="10"/>
        <v>0</v>
      </c>
      <c r="I35" s="61">
        <f t="shared" si="10"/>
        <v>0</v>
      </c>
    </row>
    <row r="36" spans="1:12" x14ac:dyDescent="0.25">
      <c r="A36" s="62"/>
      <c r="B36" s="62"/>
      <c r="C36" s="61">
        <v>32</v>
      </c>
      <c r="D36" s="61" t="s">
        <v>69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</row>
    <row r="37" spans="1:12" ht="30" x14ac:dyDescent="0.25">
      <c r="A37" s="62"/>
      <c r="B37" s="62"/>
      <c r="C37" s="61" t="s">
        <v>115</v>
      </c>
      <c r="D37" s="61" t="s">
        <v>116</v>
      </c>
      <c r="E37" s="61">
        <f>SUM(E38)</f>
        <v>0</v>
      </c>
      <c r="F37" s="61">
        <f t="shared" ref="F37:I37" si="11">SUM(F38)</f>
        <v>300</v>
      </c>
      <c r="G37" s="61">
        <f t="shared" si="11"/>
        <v>307</v>
      </c>
      <c r="H37" s="61">
        <f t="shared" si="11"/>
        <v>0</v>
      </c>
      <c r="I37" s="61">
        <f t="shared" si="11"/>
        <v>0</v>
      </c>
    </row>
    <row r="38" spans="1:12" x14ac:dyDescent="0.25">
      <c r="A38" s="62"/>
      <c r="B38" s="62"/>
      <c r="C38" s="61">
        <v>32</v>
      </c>
      <c r="D38" s="61" t="s">
        <v>69</v>
      </c>
      <c r="E38" s="61">
        <v>0</v>
      </c>
      <c r="F38" s="61">
        <v>300</v>
      </c>
      <c r="G38" s="61">
        <v>307</v>
      </c>
      <c r="H38" s="61">
        <v>0</v>
      </c>
      <c r="I38" s="61">
        <v>0</v>
      </c>
    </row>
    <row r="39" spans="1:12" ht="30" x14ac:dyDescent="0.25">
      <c r="A39" s="62"/>
      <c r="B39" s="62"/>
      <c r="C39" s="61" t="s">
        <v>117</v>
      </c>
      <c r="D39" s="61" t="s">
        <v>118</v>
      </c>
      <c r="E39" s="61">
        <f>SUM(E40)</f>
        <v>0</v>
      </c>
      <c r="F39" s="61">
        <f t="shared" ref="F39:I39" si="12">SUM(F40)</f>
        <v>1499</v>
      </c>
      <c r="G39" s="61">
        <f t="shared" si="12"/>
        <v>1137</v>
      </c>
      <c r="H39" s="61">
        <f t="shared" si="12"/>
        <v>0</v>
      </c>
      <c r="I39" s="61">
        <f t="shared" si="12"/>
        <v>0</v>
      </c>
    </row>
    <row r="40" spans="1:12" x14ac:dyDescent="0.25">
      <c r="A40" s="62"/>
      <c r="B40" s="62"/>
      <c r="C40" s="61">
        <v>32</v>
      </c>
      <c r="D40" s="61" t="s">
        <v>69</v>
      </c>
      <c r="E40" s="61"/>
      <c r="F40" s="61">
        <v>1499</v>
      </c>
      <c r="G40" s="61">
        <v>1137</v>
      </c>
      <c r="H40" s="61">
        <v>0</v>
      </c>
      <c r="I40" s="61">
        <v>0</v>
      </c>
    </row>
    <row r="41" spans="1:12" x14ac:dyDescent="0.25">
      <c r="A41" s="62"/>
      <c r="B41" s="62"/>
      <c r="C41" s="61">
        <v>38</v>
      </c>
      <c r="D41" s="61" t="s">
        <v>152</v>
      </c>
      <c r="E41" s="61"/>
      <c r="F41" s="61">
        <v>0</v>
      </c>
      <c r="G41" s="61"/>
      <c r="H41" s="61"/>
      <c r="I41" s="61"/>
    </row>
    <row r="42" spans="1:12" x14ac:dyDescent="0.25">
      <c r="A42" s="62"/>
      <c r="B42" s="62"/>
      <c r="C42" s="61" t="s">
        <v>119</v>
      </c>
      <c r="D42" s="61" t="s">
        <v>120</v>
      </c>
      <c r="E42" s="61">
        <f>SUM(E43)</f>
        <v>0</v>
      </c>
      <c r="F42" s="61">
        <f t="shared" ref="F42:I42" si="13">SUM(F43)</f>
        <v>170</v>
      </c>
      <c r="G42" s="61">
        <f t="shared" si="13"/>
        <v>102</v>
      </c>
      <c r="H42" s="61">
        <f t="shared" si="13"/>
        <v>0</v>
      </c>
      <c r="I42" s="61">
        <f t="shared" si="13"/>
        <v>0</v>
      </c>
    </row>
    <row r="43" spans="1:12" x14ac:dyDescent="0.25">
      <c r="A43" s="62"/>
      <c r="B43" s="62"/>
      <c r="C43" s="61">
        <v>32</v>
      </c>
      <c r="D43" s="61" t="s">
        <v>69</v>
      </c>
      <c r="E43" s="65"/>
      <c r="F43" s="61">
        <v>170</v>
      </c>
      <c r="G43" s="61">
        <v>102</v>
      </c>
      <c r="H43" s="61">
        <v>0</v>
      </c>
      <c r="I43" s="61">
        <v>0</v>
      </c>
    </row>
    <row r="44" spans="1:12" x14ac:dyDescent="0.25">
      <c r="A44" s="62"/>
      <c r="B44" s="62"/>
      <c r="C44" s="61" t="s">
        <v>121</v>
      </c>
      <c r="D44" s="61" t="s">
        <v>122</v>
      </c>
      <c r="E44" s="61">
        <f>SUM(E45)</f>
        <v>0</v>
      </c>
      <c r="F44" s="61">
        <f t="shared" ref="F44:I44" si="14">SUM(F45)</f>
        <v>30</v>
      </c>
      <c r="G44" s="61">
        <f t="shared" si="14"/>
        <v>30</v>
      </c>
      <c r="H44" s="61">
        <f t="shared" si="14"/>
        <v>0</v>
      </c>
      <c r="I44" s="61">
        <f t="shared" si="14"/>
        <v>0</v>
      </c>
    </row>
    <row r="45" spans="1:12" x14ac:dyDescent="0.25">
      <c r="A45" s="62"/>
      <c r="B45" s="62"/>
      <c r="C45" s="61">
        <v>32</v>
      </c>
      <c r="D45" s="61" t="s">
        <v>69</v>
      </c>
      <c r="E45" s="61">
        <v>0</v>
      </c>
      <c r="F45" s="61">
        <v>30</v>
      </c>
      <c r="G45" s="61">
        <v>30</v>
      </c>
      <c r="H45" s="61">
        <v>0</v>
      </c>
      <c r="I45" s="61">
        <v>0</v>
      </c>
    </row>
    <row r="46" spans="1:12" ht="30" x14ac:dyDescent="0.25">
      <c r="A46" s="62"/>
      <c r="B46" s="62"/>
      <c r="C46" s="61" t="s">
        <v>180</v>
      </c>
      <c r="D46" s="61" t="s">
        <v>123</v>
      </c>
      <c r="E46" s="61">
        <f>SUM(E47)</f>
        <v>27</v>
      </c>
      <c r="F46" s="61">
        <f t="shared" ref="F46:I47" si="15">SUM(F47)</f>
        <v>150</v>
      </c>
      <c r="G46" s="61">
        <f t="shared" si="15"/>
        <v>150</v>
      </c>
      <c r="H46" s="61">
        <f t="shared" si="15"/>
        <v>150</v>
      </c>
      <c r="I46" s="61">
        <f t="shared" si="15"/>
        <v>150</v>
      </c>
    </row>
    <row r="47" spans="1:12" x14ac:dyDescent="0.25">
      <c r="A47" s="62"/>
      <c r="B47" s="62"/>
      <c r="C47" s="61" t="s">
        <v>124</v>
      </c>
      <c r="D47" s="61" t="s">
        <v>125</v>
      </c>
      <c r="E47" s="61">
        <f>SUM(E48)</f>
        <v>27</v>
      </c>
      <c r="F47" s="61">
        <f t="shared" si="15"/>
        <v>150</v>
      </c>
      <c r="G47" s="61">
        <f t="shared" si="15"/>
        <v>150</v>
      </c>
      <c r="H47" s="61">
        <f t="shared" si="15"/>
        <v>150</v>
      </c>
      <c r="I47" s="61">
        <f t="shared" si="15"/>
        <v>150</v>
      </c>
    </row>
    <row r="48" spans="1:12" x14ac:dyDescent="0.25">
      <c r="A48" s="62"/>
      <c r="B48" s="62"/>
      <c r="C48" s="61">
        <v>32</v>
      </c>
      <c r="D48" s="61" t="s">
        <v>69</v>
      </c>
      <c r="E48" s="61">
        <v>27</v>
      </c>
      <c r="F48" s="61">
        <v>150</v>
      </c>
      <c r="G48" s="61">
        <v>150</v>
      </c>
      <c r="H48" s="61">
        <v>150</v>
      </c>
      <c r="I48" s="61">
        <v>150</v>
      </c>
      <c r="L48" t="s">
        <v>155</v>
      </c>
    </row>
    <row r="49" spans="1:12" ht="30" x14ac:dyDescent="0.25">
      <c r="A49" s="62"/>
      <c r="B49" s="62"/>
      <c r="C49" s="61" t="s">
        <v>181</v>
      </c>
      <c r="D49" s="61" t="s">
        <v>126</v>
      </c>
      <c r="E49" s="61">
        <f>SUM(E50+E53)</f>
        <v>41550.25</v>
      </c>
      <c r="F49" s="61">
        <f>SUM(F50+F53)</f>
        <v>24000</v>
      </c>
      <c r="G49" s="61">
        <f>SUM(G50+G53)</f>
        <v>28000</v>
      </c>
      <c r="H49" s="61">
        <f>SUM(H50+H53)</f>
        <v>28000</v>
      </c>
      <c r="I49" s="61">
        <f>SUM(I50+I53)</f>
        <v>28000</v>
      </c>
    </row>
    <row r="50" spans="1:12" ht="30" x14ac:dyDescent="0.25">
      <c r="A50" s="62"/>
      <c r="B50" s="62"/>
      <c r="C50" s="61" t="s">
        <v>178</v>
      </c>
      <c r="D50" s="61" t="s">
        <v>110</v>
      </c>
      <c r="E50" s="61">
        <f>SUM(E51:E52)</f>
        <v>21687.190000000002</v>
      </c>
      <c r="F50" s="61">
        <f>SUM(F51:F52)</f>
        <v>24000</v>
      </c>
      <c r="G50" s="61">
        <f>SUM(G51:G52)</f>
        <v>28000</v>
      </c>
      <c r="H50" s="61">
        <f>SUM(H51:H52)</f>
        <v>28000</v>
      </c>
      <c r="I50" s="61">
        <f>SUM(I51:I52)</f>
        <v>28000</v>
      </c>
    </row>
    <row r="51" spans="1:12" ht="45" x14ac:dyDescent="0.25">
      <c r="A51" s="62"/>
      <c r="B51" s="62"/>
      <c r="C51" s="61">
        <v>37</v>
      </c>
      <c r="D51" s="61" t="s">
        <v>71</v>
      </c>
      <c r="E51" s="61">
        <v>11676.5</v>
      </c>
      <c r="F51" s="61">
        <v>12000</v>
      </c>
      <c r="G51" s="61">
        <v>16000</v>
      </c>
      <c r="H51" s="61">
        <v>16000</v>
      </c>
      <c r="I51" s="61">
        <v>16000</v>
      </c>
    </row>
    <row r="52" spans="1:12" ht="30" x14ac:dyDescent="0.25">
      <c r="A52" s="62"/>
      <c r="B52" s="62"/>
      <c r="C52" s="61">
        <v>42</v>
      </c>
      <c r="D52" s="61" t="s">
        <v>74</v>
      </c>
      <c r="E52" s="61">
        <v>10010.69</v>
      </c>
      <c r="F52" s="61">
        <v>12000</v>
      </c>
      <c r="G52" s="61">
        <v>12000</v>
      </c>
      <c r="H52" s="61">
        <v>12000</v>
      </c>
      <c r="I52" s="61">
        <v>12000</v>
      </c>
    </row>
    <row r="53" spans="1:12" x14ac:dyDescent="0.25">
      <c r="A53" s="62"/>
      <c r="B53" s="62"/>
      <c r="C53" s="61" t="s">
        <v>104</v>
      </c>
      <c r="D53" s="61" t="s">
        <v>125</v>
      </c>
      <c r="E53" s="61">
        <f>SUM(E54)</f>
        <v>19863.060000000001</v>
      </c>
      <c r="F53" s="61">
        <f t="shared" ref="F53:I53" si="16">SUM(F54)</f>
        <v>0</v>
      </c>
      <c r="G53" s="61">
        <f t="shared" si="16"/>
        <v>0</v>
      </c>
      <c r="H53" s="61">
        <f t="shared" si="16"/>
        <v>0</v>
      </c>
      <c r="I53" s="61">
        <f t="shared" si="16"/>
        <v>0</v>
      </c>
    </row>
    <row r="54" spans="1:12" ht="45" x14ac:dyDescent="0.25">
      <c r="A54" s="62"/>
      <c r="B54" s="62"/>
      <c r="C54" s="61">
        <v>37</v>
      </c>
      <c r="D54" s="61" t="s">
        <v>71</v>
      </c>
      <c r="E54" s="61">
        <v>19863.060000000001</v>
      </c>
      <c r="F54" s="61">
        <v>0</v>
      </c>
      <c r="G54" s="61">
        <v>0</v>
      </c>
      <c r="H54" s="61">
        <v>0</v>
      </c>
      <c r="I54" s="61">
        <v>0</v>
      </c>
    </row>
    <row r="55" spans="1:12" ht="30" x14ac:dyDescent="0.25">
      <c r="A55" s="62"/>
      <c r="B55" s="62"/>
      <c r="C55" s="61" t="s">
        <v>182</v>
      </c>
      <c r="D55" s="61" t="s">
        <v>127</v>
      </c>
      <c r="E55" s="61">
        <f>SUM(E56)</f>
        <v>279</v>
      </c>
      <c r="F55" s="61">
        <f t="shared" ref="F55:I56" si="17">SUM(F56)</f>
        <v>400</v>
      </c>
      <c r="G55" s="61">
        <f t="shared" si="17"/>
        <v>800</v>
      </c>
      <c r="H55" s="61">
        <f t="shared" si="17"/>
        <v>800</v>
      </c>
      <c r="I55" s="61">
        <f t="shared" si="17"/>
        <v>800</v>
      </c>
    </row>
    <row r="56" spans="1:12" ht="30" x14ac:dyDescent="0.25">
      <c r="A56" s="62"/>
      <c r="B56" s="62"/>
      <c r="C56" s="61" t="s">
        <v>104</v>
      </c>
      <c r="D56" s="61" t="s">
        <v>128</v>
      </c>
      <c r="E56" s="61">
        <f>SUM(E57)</f>
        <v>279</v>
      </c>
      <c r="F56" s="61">
        <f t="shared" si="17"/>
        <v>400</v>
      </c>
      <c r="G56" s="61">
        <f t="shared" si="17"/>
        <v>800</v>
      </c>
      <c r="H56" s="61">
        <f t="shared" si="17"/>
        <v>800</v>
      </c>
      <c r="I56" s="61">
        <f t="shared" si="17"/>
        <v>800</v>
      </c>
    </row>
    <row r="57" spans="1:12" x14ac:dyDescent="0.25">
      <c r="A57" s="62"/>
      <c r="B57" s="62"/>
      <c r="C57" s="61">
        <v>32</v>
      </c>
      <c r="D57" s="61" t="s">
        <v>69</v>
      </c>
      <c r="E57" s="61">
        <v>279</v>
      </c>
      <c r="F57" s="61">
        <v>400</v>
      </c>
      <c r="G57" s="61">
        <v>800</v>
      </c>
      <c r="H57" s="61">
        <v>800</v>
      </c>
      <c r="I57" s="61">
        <v>800</v>
      </c>
    </row>
    <row r="58" spans="1:12" ht="30" x14ac:dyDescent="0.25">
      <c r="A58" s="62"/>
      <c r="B58" s="62"/>
      <c r="C58" s="61" t="s">
        <v>183</v>
      </c>
      <c r="D58" s="61" t="s">
        <v>129</v>
      </c>
      <c r="E58" s="61">
        <f>SUM(E59)</f>
        <v>6432.5</v>
      </c>
      <c r="F58" s="61">
        <f t="shared" ref="F58:I59" si="18">SUM(F59)</f>
        <v>600</v>
      </c>
      <c r="G58" s="61">
        <f t="shared" si="18"/>
        <v>1000</v>
      </c>
      <c r="H58" s="61">
        <f t="shared" si="18"/>
        <v>1000</v>
      </c>
      <c r="I58" s="61">
        <f t="shared" si="18"/>
        <v>1000</v>
      </c>
    </row>
    <row r="59" spans="1:12" x14ac:dyDescent="0.25">
      <c r="A59" s="62"/>
      <c r="B59" s="62"/>
      <c r="C59" s="61" t="s">
        <v>104</v>
      </c>
      <c r="D59" s="61" t="s">
        <v>130</v>
      </c>
      <c r="E59" s="61">
        <f>SUM(E60)</f>
        <v>6432.5</v>
      </c>
      <c r="F59" s="61">
        <f t="shared" si="18"/>
        <v>600</v>
      </c>
      <c r="G59" s="61">
        <f t="shared" si="18"/>
        <v>1000</v>
      </c>
      <c r="H59" s="61">
        <f t="shared" si="18"/>
        <v>1000</v>
      </c>
      <c r="I59" s="61">
        <f t="shared" si="18"/>
        <v>1000</v>
      </c>
    </row>
    <row r="60" spans="1:12" x14ac:dyDescent="0.25">
      <c r="A60" s="62"/>
      <c r="B60" s="62"/>
      <c r="C60" s="61">
        <v>32</v>
      </c>
      <c r="D60" s="61" t="s">
        <v>69</v>
      </c>
      <c r="E60" s="61">
        <v>6432.5</v>
      </c>
      <c r="F60" s="61">
        <v>600</v>
      </c>
      <c r="G60" s="61">
        <v>1000</v>
      </c>
      <c r="H60" s="61">
        <v>1000</v>
      </c>
      <c r="I60" s="61">
        <v>1000</v>
      </c>
    </row>
    <row r="61" spans="1:12" ht="30" x14ac:dyDescent="0.25">
      <c r="A61" s="62"/>
      <c r="B61" s="62"/>
      <c r="C61" s="61" t="s">
        <v>184</v>
      </c>
      <c r="D61" s="61" t="s">
        <v>131</v>
      </c>
      <c r="E61" s="61">
        <f>SUM(E62)</f>
        <v>2892.8</v>
      </c>
      <c r="F61" s="61">
        <f t="shared" ref="F61:I62" si="19">SUM(F62)</f>
        <v>2930</v>
      </c>
      <c r="G61" s="61">
        <f t="shared" si="19"/>
        <v>3400</v>
      </c>
      <c r="H61" s="61">
        <f t="shared" si="19"/>
        <v>3400</v>
      </c>
      <c r="I61" s="61">
        <f t="shared" si="19"/>
        <v>3400</v>
      </c>
    </row>
    <row r="62" spans="1:12" x14ac:dyDescent="0.25">
      <c r="A62" s="62"/>
      <c r="B62" s="62"/>
      <c r="C62" s="61" t="s">
        <v>104</v>
      </c>
      <c r="D62" s="61" t="s">
        <v>125</v>
      </c>
      <c r="E62" s="61">
        <f>SUM(E63)</f>
        <v>2892.8</v>
      </c>
      <c r="F62" s="61">
        <f t="shared" si="19"/>
        <v>2930</v>
      </c>
      <c r="G62" s="61">
        <f t="shared" si="19"/>
        <v>3400</v>
      </c>
      <c r="H62" s="61">
        <f t="shared" si="19"/>
        <v>3400</v>
      </c>
      <c r="I62" s="61">
        <f t="shared" si="19"/>
        <v>3400</v>
      </c>
    </row>
    <row r="63" spans="1:12" x14ac:dyDescent="0.25">
      <c r="A63" s="62"/>
      <c r="B63" s="62"/>
      <c r="C63" s="61">
        <v>32</v>
      </c>
      <c r="D63" s="61" t="s">
        <v>69</v>
      </c>
      <c r="E63" s="61">
        <v>2892.8</v>
      </c>
      <c r="F63" s="61">
        <v>2930</v>
      </c>
      <c r="G63" s="61">
        <v>3400</v>
      </c>
      <c r="H63" s="61">
        <v>3400</v>
      </c>
      <c r="I63" s="61">
        <v>3400</v>
      </c>
      <c r="L63" t="s">
        <v>156</v>
      </c>
    </row>
    <row r="64" spans="1:12" ht="30" x14ac:dyDescent="0.25">
      <c r="A64" s="62"/>
      <c r="B64" s="62"/>
      <c r="C64" s="61" t="s">
        <v>185</v>
      </c>
      <c r="D64" s="61" t="s">
        <v>132</v>
      </c>
      <c r="E64" s="61">
        <f>SUM(E65+E67+E69+E71)</f>
        <v>0</v>
      </c>
      <c r="F64" s="61">
        <f t="shared" ref="F64:I64" si="20">SUM(F65+F67+F69+F71)</f>
        <v>31</v>
      </c>
      <c r="G64" s="61">
        <f t="shared" si="20"/>
        <v>1</v>
      </c>
      <c r="H64" s="61">
        <f t="shared" si="20"/>
        <v>0</v>
      </c>
      <c r="I64" s="61">
        <f t="shared" si="20"/>
        <v>0</v>
      </c>
    </row>
    <row r="65" spans="1:9" x14ac:dyDescent="0.25">
      <c r="A65" s="62"/>
      <c r="B65" s="62"/>
      <c r="C65" s="61" t="s">
        <v>106</v>
      </c>
      <c r="D65" s="61" t="s">
        <v>133</v>
      </c>
      <c r="E65" s="61">
        <f>SUM(E66)</f>
        <v>0</v>
      </c>
      <c r="F65" s="61">
        <f t="shared" ref="F65:I65" si="21">SUM(F66)</f>
        <v>0</v>
      </c>
      <c r="G65" s="61">
        <f t="shared" si="21"/>
        <v>0</v>
      </c>
      <c r="H65" s="61">
        <f t="shared" si="21"/>
        <v>0</v>
      </c>
      <c r="I65" s="61">
        <f t="shared" si="21"/>
        <v>0</v>
      </c>
    </row>
    <row r="66" spans="1:9" x14ac:dyDescent="0.25">
      <c r="A66" s="62"/>
      <c r="B66" s="62"/>
      <c r="C66" s="61">
        <v>42</v>
      </c>
      <c r="D66" s="61" t="s">
        <v>134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</row>
    <row r="67" spans="1:9" ht="30" x14ac:dyDescent="0.25">
      <c r="A67" s="62"/>
      <c r="B67" s="62"/>
      <c r="C67" s="61" t="s">
        <v>108</v>
      </c>
      <c r="D67" s="61" t="s">
        <v>109</v>
      </c>
      <c r="E67" s="61">
        <f>SUM(E68)</f>
        <v>0</v>
      </c>
      <c r="F67" s="61">
        <f t="shared" ref="F67:I67" si="22">SUM(F68)</f>
        <v>0</v>
      </c>
      <c r="G67" s="61">
        <f t="shared" si="22"/>
        <v>0</v>
      </c>
      <c r="H67" s="61">
        <f t="shared" si="22"/>
        <v>0</v>
      </c>
      <c r="I67" s="61">
        <f t="shared" si="22"/>
        <v>0</v>
      </c>
    </row>
    <row r="68" spans="1:9" x14ac:dyDescent="0.25">
      <c r="A68" s="62"/>
      <c r="B68" s="62"/>
      <c r="C68" s="61">
        <v>32</v>
      </c>
      <c r="D68" s="61" t="s">
        <v>69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</row>
    <row r="69" spans="1:9" ht="30" x14ac:dyDescent="0.25">
      <c r="A69" s="62"/>
      <c r="B69" s="62"/>
      <c r="C69" s="61" t="s">
        <v>115</v>
      </c>
      <c r="D69" s="61" t="s">
        <v>135</v>
      </c>
      <c r="E69" s="61">
        <f>SUM(E70)</f>
        <v>0</v>
      </c>
      <c r="F69" s="61">
        <f t="shared" ref="F69:I69" si="23">SUM(F70)</f>
        <v>30</v>
      </c>
      <c r="G69" s="61">
        <f t="shared" si="23"/>
        <v>0</v>
      </c>
      <c r="H69" s="61">
        <f t="shared" si="23"/>
        <v>0</v>
      </c>
      <c r="I69" s="61">
        <f t="shared" si="23"/>
        <v>0</v>
      </c>
    </row>
    <row r="70" spans="1:9" x14ac:dyDescent="0.25">
      <c r="A70" s="62"/>
      <c r="B70" s="62"/>
      <c r="C70" s="61">
        <v>42</v>
      </c>
      <c r="D70" s="61" t="s">
        <v>136</v>
      </c>
      <c r="E70" s="61">
        <v>0</v>
      </c>
      <c r="F70" s="61">
        <v>30</v>
      </c>
      <c r="G70" s="61">
        <v>0</v>
      </c>
      <c r="H70" s="61">
        <v>0</v>
      </c>
      <c r="I70" s="61">
        <v>0</v>
      </c>
    </row>
    <row r="71" spans="1:9" ht="30" x14ac:dyDescent="0.25">
      <c r="A71" s="62"/>
      <c r="B71" s="62"/>
      <c r="C71" s="61" t="s">
        <v>117</v>
      </c>
      <c r="D71" s="61" t="s">
        <v>135</v>
      </c>
      <c r="E71" s="61">
        <f>SUM(E72)</f>
        <v>0</v>
      </c>
      <c r="F71" s="61">
        <f t="shared" ref="F71:I71" si="24">SUM(F72)</f>
        <v>1</v>
      </c>
      <c r="G71" s="61">
        <f t="shared" si="24"/>
        <v>1</v>
      </c>
      <c r="H71" s="61">
        <f t="shared" si="24"/>
        <v>0</v>
      </c>
      <c r="I71" s="61">
        <f t="shared" si="24"/>
        <v>0</v>
      </c>
    </row>
    <row r="72" spans="1:9" x14ac:dyDescent="0.25">
      <c r="A72" s="62"/>
      <c r="B72" s="62"/>
      <c r="C72" s="61">
        <v>32</v>
      </c>
      <c r="D72" s="61" t="s">
        <v>69</v>
      </c>
      <c r="E72" s="61">
        <v>0</v>
      </c>
      <c r="F72" s="61">
        <v>1</v>
      </c>
      <c r="G72" s="61">
        <v>1</v>
      </c>
      <c r="H72" s="61">
        <v>0</v>
      </c>
      <c r="I72" s="61">
        <v>0</v>
      </c>
    </row>
    <row r="73" spans="1:9" ht="30" x14ac:dyDescent="0.25">
      <c r="A73" s="62"/>
      <c r="B73" s="62"/>
      <c r="C73" s="61" t="s">
        <v>137</v>
      </c>
      <c r="D73" s="61" t="s">
        <v>138</v>
      </c>
      <c r="E73" s="61">
        <f>SUM(E74)</f>
        <v>441.44</v>
      </c>
      <c r="F73" s="61">
        <f t="shared" ref="F73:I74" si="25">SUM(F74)</f>
        <v>0</v>
      </c>
      <c r="G73" s="61">
        <f t="shared" si="25"/>
        <v>0</v>
      </c>
      <c r="H73" s="61">
        <f t="shared" si="25"/>
        <v>0</v>
      </c>
      <c r="I73" s="61">
        <f t="shared" si="25"/>
        <v>0</v>
      </c>
    </row>
    <row r="74" spans="1:9" x14ac:dyDescent="0.25">
      <c r="A74" s="62"/>
      <c r="B74" s="62"/>
      <c r="C74" s="61" t="s">
        <v>124</v>
      </c>
      <c r="D74" s="61" t="s">
        <v>125</v>
      </c>
      <c r="E74" s="61">
        <f>SUM(E75)</f>
        <v>441.44</v>
      </c>
      <c r="F74" s="61">
        <f t="shared" si="25"/>
        <v>0</v>
      </c>
      <c r="G74" s="61">
        <f t="shared" si="25"/>
        <v>0</v>
      </c>
      <c r="H74" s="61">
        <f t="shared" si="25"/>
        <v>0</v>
      </c>
      <c r="I74" s="61">
        <f t="shared" si="25"/>
        <v>0</v>
      </c>
    </row>
    <row r="75" spans="1:9" x14ac:dyDescent="0.25">
      <c r="A75" s="62"/>
      <c r="B75" s="62"/>
      <c r="C75" s="61">
        <v>31</v>
      </c>
      <c r="D75" s="61" t="s">
        <v>68</v>
      </c>
      <c r="E75" s="61">
        <v>441.44</v>
      </c>
      <c r="F75" s="61">
        <v>0</v>
      </c>
      <c r="G75" s="61">
        <v>0</v>
      </c>
      <c r="H75" s="61">
        <v>0</v>
      </c>
      <c r="I75" s="61">
        <v>0</v>
      </c>
    </row>
    <row r="76" spans="1:9" x14ac:dyDescent="0.25">
      <c r="A76" s="62"/>
      <c r="B76" s="62"/>
      <c r="C76" s="61"/>
      <c r="D76" s="61"/>
      <c r="E76" s="61"/>
      <c r="F76" s="61"/>
      <c r="G76" s="61"/>
      <c r="H76" s="61"/>
      <c r="I76" s="61"/>
    </row>
    <row r="77" spans="1:9" ht="30" x14ac:dyDescent="0.25">
      <c r="A77" s="62"/>
      <c r="B77" s="62"/>
      <c r="C77" s="61" t="s">
        <v>186</v>
      </c>
      <c r="D77" s="61" t="s">
        <v>139</v>
      </c>
      <c r="E77" s="61">
        <f>SUM(E78)</f>
        <v>749.8</v>
      </c>
      <c r="F77" s="61">
        <f t="shared" ref="F77:I78" si="26">SUM(F78)</f>
        <v>1500</v>
      </c>
      <c r="G77" s="61">
        <f t="shared" si="26"/>
        <v>0</v>
      </c>
      <c r="H77" s="61">
        <f t="shared" si="26"/>
        <v>0</v>
      </c>
      <c r="I77" s="61">
        <f t="shared" si="26"/>
        <v>0</v>
      </c>
    </row>
    <row r="78" spans="1:9" ht="30" x14ac:dyDescent="0.25">
      <c r="A78" s="62"/>
      <c r="B78" s="62"/>
      <c r="C78" s="61" t="s">
        <v>108</v>
      </c>
      <c r="D78" s="61" t="s">
        <v>109</v>
      </c>
      <c r="E78" s="61">
        <f>SUM(E79)</f>
        <v>749.8</v>
      </c>
      <c r="F78" s="61">
        <f t="shared" si="26"/>
        <v>1500</v>
      </c>
      <c r="G78" s="61">
        <f t="shared" si="26"/>
        <v>0</v>
      </c>
      <c r="H78" s="61">
        <f t="shared" si="26"/>
        <v>0</v>
      </c>
      <c r="I78" s="61">
        <f t="shared" si="26"/>
        <v>0</v>
      </c>
    </row>
    <row r="79" spans="1:9" x14ac:dyDescent="0.25">
      <c r="A79" s="62"/>
      <c r="B79" s="62"/>
      <c r="C79" s="61">
        <v>32</v>
      </c>
      <c r="D79" s="61" t="s">
        <v>69</v>
      </c>
      <c r="E79" s="61">
        <v>749.8</v>
      </c>
      <c r="F79" s="61">
        <v>1500</v>
      </c>
      <c r="G79" s="61">
        <v>0</v>
      </c>
      <c r="H79" s="61">
        <v>0</v>
      </c>
      <c r="I79" s="61">
        <v>0</v>
      </c>
    </row>
    <row r="80" spans="1:9" x14ac:dyDescent="0.25">
      <c r="A80" s="62"/>
      <c r="B80" s="62"/>
      <c r="C80" s="61"/>
      <c r="D80" s="61"/>
      <c r="E80" s="61"/>
      <c r="F80" s="61"/>
      <c r="G80" s="61"/>
      <c r="H80" s="61"/>
      <c r="I80" s="61"/>
    </row>
    <row r="81" spans="1:12" x14ac:dyDescent="0.25">
      <c r="A81" s="62"/>
      <c r="B81" s="62"/>
      <c r="C81" s="61"/>
      <c r="D81" s="61"/>
      <c r="E81" s="61"/>
      <c r="F81" s="61"/>
      <c r="G81" s="61"/>
      <c r="H81" s="61"/>
      <c r="I81" s="61"/>
    </row>
    <row r="82" spans="1:12" ht="30" x14ac:dyDescent="0.25">
      <c r="A82" s="62"/>
      <c r="B82" s="62"/>
      <c r="C82" s="61" t="s">
        <v>141</v>
      </c>
      <c r="D82" s="61" t="s">
        <v>142</v>
      </c>
      <c r="E82" s="61">
        <f>SUM(E83)</f>
        <v>19173.509999999998</v>
      </c>
      <c r="F82" s="61">
        <f t="shared" ref="F82:I82" si="27">SUM(F83)</f>
        <v>0</v>
      </c>
      <c r="G82" s="61">
        <f t="shared" si="27"/>
        <v>0</v>
      </c>
      <c r="H82" s="61">
        <f t="shared" si="27"/>
        <v>0</v>
      </c>
      <c r="I82" s="61">
        <f t="shared" si="27"/>
        <v>0</v>
      </c>
    </row>
    <row r="83" spans="1:12" x14ac:dyDescent="0.25">
      <c r="A83" s="62"/>
      <c r="B83" s="62"/>
      <c r="C83" s="61" t="s">
        <v>104</v>
      </c>
      <c r="D83" s="61" t="s">
        <v>140</v>
      </c>
      <c r="E83" s="61">
        <f>SUM(E84:E86)</f>
        <v>19173.509999999998</v>
      </c>
      <c r="F83" s="61">
        <f t="shared" ref="F83:I83" si="28">SUM(F84:F86)</f>
        <v>0</v>
      </c>
      <c r="G83" s="61">
        <f t="shared" si="28"/>
        <v>0</v>
      </c>
      <c r="H83" s="61">
        <f t="shared" si="28"/>
        <v>0</v>
      </c>
      <c r="I83" s="61">
        <f t="shared" si="28"/>
        <v>0</v>
      </c>
    </row>
    <row r="84" spans="1:12" x14ac:dyDescent="0.25">
      <c r="A84" s="62"/>
      <c r="B84" s="62"/>
      <c r="C84" s="61">
        <v>31</v>
      </c>
      <c r="D84" s="61" t="s">
        <v>68</v>
      </c>
      <c r="E84" s="61">
        <v>18518.62</v>
      </c>
      <c r="F84" s="61">
        <v>0</v>
      </c>
      <c r="G84" s="61">
        <v>0</v>
      </c>
      <c r="H84" s="61">
        <v>0</v>
      </c>
      <c r="I84" s="61">
        <v>0</v>
      </c>
    </row>
    <row r="85" spans="1:12" x14ac:dyDescent="0.25">
      <c r="A85" s="62"/>
      <c r="B85" s="62"/>
      <c r="C85" s="61">
        <v>32</v>
      </c>
      <c r="D85" s="61" t="s">
        <v>69</v>
      </c>
      <c r="E85" s="61">
        <v>654.89</v>
      </c>
      <c r="F85" s="61">
        <v>0</v>
      </c>
      <c r="G85" s="61">
        <v>0</v>
      </c>
      <c r="H85" s="61">
        <v>0</v>
      </c>
      <c r="I85" s="61">
        <v>0</v>
      </c>
    </row>
    <row r="86" spans="1:12" x14ac:dyDescent="0.25">
      <c r="A86" s="62"/>
      <c r="B86" s="62"/>
      <c r="C86" s="61"/>
      <c r="D86" s="61"/>
      <c r="E86" s="61"/>
      <c r="F86" s="61"/>
      <c r="G86" s="61"/>
      <c r="H86" s="61"/>
      <c r="I86" s="61"/>
    </row>
    <row r="87" spans="1:12" ht="30" x14ac:dyDescent="0.25">
      <c r="A87" s="62"/>
      <c r="B87" s="62"/>
      <c r="C87" s="61" t="s">
        <v>187</v>
      </c>
      <c r="D87" s="61" t="s">
        <v>143</v>
      </c>
      <c r="E87" s="61">
        <f>SUM(E88+E91)</f>
        <v>24130.66</v>
      </c>
      <c r="F87" s="61">
        <f t="shared" ref="F87:I87" si="29">SUM(F88+F91)</f>
        <v>77550</v>
      </c>
      <c r="G87" s="61">
        <f t="shared" si="29"/>
        <v>79600</v>
      </c>
      <c r="H87" s="61">
        <f t="shared" si="29"/>
        <v>79600</v>
      </c>
      <c r="I87" s="61">
        <f t="shared" si="29"/>
        <v>79600</v>
      </c>
    </row>
    <row r="88" spans="1:12" x14ac:dyDescent="0.25">
      <c r="A88" s="62"/>
      <c r="B88" s="62"/>
      <c r="C88" s="61" t="s">
        <v>104</v>
      </c>
      <c r="D88" s="61" t="s">
        <v>140</v>
      </c>
      <c r="E88" s="61">
        <f>E89+E90</f>
        <v>24130.66</v>
      </c>
      <c r="F88" s="61">
        <f t="shared" ref="F88:I88" si="30">F89+F90</f>
        <v>0</v>
      </c>
      <c r="G88" s="61">
        <f t="shared" si="30"/>
        <v>2600</v>
      </c>
      <c r="H88" s="61">
        <f t="shared" si="30"/>
        <v>2600</v>
      </c>
      <c r="I88" s="61">
        <f t="shared" si="30"/>
        <v>2600</v>
      </c>
    </row>
    <row r="89" spans="1:12" x14ac:dyDescent="0.25">
      <c r="A89" s="62"/>
      <c r="B89" s="62"/>
      <c r="C89" s="61">
        <v>31</v>
      </c>
      <c r="D89" s="61" t="s">
        <v>68</v>
      </c>
      <c r="E89" s="61">
        <v>23004.14</v>
      </c>
      <c r="F89" s="61">
        <v>0</v>
      </c>
      <c r="G89" s="61">
        <v>2600</v>
      </c>
      <c r="H89" s="61">
        <v>2600</v>
      </c>
      <c r="I89" s="61">
        <v>2600</v>
      </c>
      <c r="L89" t="s">
        <v>157</v>
      </c>
    </row>
    <row r="90" spans="1:12" x14ac:dyDescent="0.25">
      <c r="A90" s="62"/>
      <c r="B90" s="62"/>
      <c r="C90" s="61">
        <v>32</v>
      </c>
      <c r="D90" s="61" t="s">
        <v>69</v>
      </c>
      <c r="E90" s="61">
        <v>1126.52</v>
      </c>
      <c r="F90" s="61">
        <v>0</v>
      </c>
      <c r="G90" s="61"/>
      <c r="H90" s="61"/>
      <c r="I90" s="61"/>
    </row>
    <row r="91" spans="1:12" x14ac:dyDescent="0.25">
      <c r="A91" s="62"/>
      <c r="B91" s="62"/>
      <c r="C91" s="61" t="s">
        <v>188</v>
      </c>
      <c r="D91" s="61" t="s">
        <v>140</v>
      </c>
      <c r="E91" s="61">
        <f>SUM(E92:E93)</f>
        <v>0</v>
      </c>
      <c r="F91" s="61">
        <f t="shared" ref="F91:I91" si="31">SUM(F92:F93)</f>
        <v>77550</v>
      </c>
      <c r="G91" s="61">
        <f t="shared" si="31"/>
        <v>77000</v>
      </c>
      <c r="H91" s="61">
        <f t="shared" si="31"/>
        <v>77000</v>
      </c>
      <c r="I91" s="61">
        <f t="shared" si="31"/>
        <v>77000</v>
      </c>
    </row>
    <row r="92" spans="1:12" x14ac:dyDescent="0.25">
      <c r="A92" s="62"/>
      <c r="B92" s="62"/>
      <c r="C92" s="61">
        <v>31</v>
      </c>
      <c r="D92" s="61" t="s">
        <v>68</v>
      </c>
      <c r="E92" s="61">
        <v>0</v>
      </c>
      <c r="F92" s="61">
        <v>74140</v>
      </c>
      <c r="G92" s="61">
        <v>73600</v>
      </c>
      <c r="H92" s="61">
        <v>73600</v>
      </c>
      <c r="I92" s="61">
        <v>73600</v>
      </c>
      <c r="L92" t="s">
        <v>158</v>
      </c>
    </row>
    <row r="93" spans="1:12" x14ac:dyDescent="0.25">
      <c r="A93" s="62"/>
      <c r="B93" s="62"/>
      <c r="C93" s="61">
        <v>32</v>
      </c>
      <c r="D93" s="61" t="s">
        <v>69</v>
      </c>
      <c r="E93" s="61">
        <v>0</v>
      </c>
      <c r="F93" s="61">
        <v>3410</v>
      </c>
      <c r="G93" s="61">
        <v>3400</v>
      </c>
      <c r="H93" s="61">
        <v>3400</v>
      </c>
      <c r="I93" s="61">
        <v>3400</v>
      </c>
    </row>
    <row r="94" spans="1:12" ht="30" x14ac:dyDescent="0.25">
      <c r="A94" s="62"/>
      <c r="B94" s="62"/>
      <c r="C94" s="61" t="s">
        <v>189</v>
      </c>
      <c r="D94" s="61" t="s">
        <v>144</v>
      </c>
      <c r="E94" s="61">
        <f>SUM(E95+E97)</f>
        <v>78207.69</v>
      </c>
      <c r="F94" s="61">
        <f t="shared" ref="F94:I94" si="32">SUM(F95+F97)</f>
        <v>93000</v>
      </c>
      <c r="G94" s="61">
        <f t="shared" si="32"/>
        <v>80000</v>
      </c>
      <c r="H94" s="61">
        <f t="shared" si="32"/>
        <v>80000</v>
      </c>
      <c r="I94" s="61">
        <f t="shared" si="32"/>
        <v>80000</v>
      </c>
    </row>
    <row r="95" spans="1:12" x14ac:dyDescent="0.25">
      <c r="A95" s="62"/>
      <c r="B95" s="62"/>
      <c r="C95" s="61" t="s">
        <v>104</v>
      </c>
      <c r="D95" s="61" t="s">
        <v>140</v>
      </c>
      <c r="E95" s="61">
        <f>SUM(E96)</f>
        <v>7019.44</v>
      </c>
      <c r="F95" s="61">
        <f t="shared" ref="F95:I95" si="33">SUM(F96)</f>
        <v>9000</v>
      </c>
      <c r="G95" s="61">
        <f t="shared" si="33"/>
        <v>4000</v>
      </c>
      <c r="H95" s="61">
        <f t="shared" si="33"/>
        <v>4000</v>
      </c>
      <c r="I95" s="61">
        <f t="shared" si="33"/>
        <v>4000</v>
      </c>
    </row>
    <row r="96" spans="1:12" x14ac:dyDescent="0.25">
      <c r="A96" s="62"/>
      <c r="B96" s="62"/>
      <c r="C96" s="61">
        <v>32</v>
      </c>
      <c r="D96" s="61" t="s">
        <v>69</v>
      </c>
      <c r="E96" s="61">
        <v>7019.44</v>
      </c>
      <c r="F96" s="61">
        <v>9000</v>
      </c>
      <c r="G96" s="61">
        <v>4000</v>
      </c>
      <c r="H96" s="61">
        <v>4000</v>
      </c>
      <c r="I96" s="61">
        <v>4000</v>
      </c>
    </row>
    <row r="97" spans="1:9" ht="30" x14ac:dyDescent="0.25">
      <c r="A97" s="62"/>
      <c r="B97" s="62"/>
      <c r="C97" s="61" t="s">
        <v>178</v>
      </c>
      <c r="D97" s="61" t="s">
        <v>110</v>
      </c>
      <c r="E97" s="61">
        <f>SUM(E98)</f>
        <v>71188.25</v>
      </c>
      <c r="F97" s="61">
        <f t="shared" ref="F97:I97" si="34">SUM(F98)</f>
        <v>84000</v>
      </c>
      <c r="G97" s="61">
        <f t="shared" si="34"/>
        <v>76000</v>
      </c>
      <c r="H97" s="61">
        <f t="shared" si="34"/>
        <v>76000</v>
      </c>
      <c r="I97" s="61">
        <f t="shared" si="34"/>
        <v>76000</v>
      </c>
    </row>
    <row r="98" spans="1:9" x14ac:dyDescent="0.25">
      <c r="A98" s="62"/>
      <c r="B98" s="62"/>
      <c r="C98" s="61">
        <v>32</v>
      </c>
      <c r="D98" s="61" t="s">
        <v>69</v>
      </c>
      <c r="E98" s="61">
        <v>71188.25</v>
      </c>
      <c r="F98" s="61">
        <v>84000</v>
      </c>
      <c r="G98" s="61">
        <v>76000</v>
      </c>
      <c r="H98" s="61">
        <v>76000</v>
      </c>
      <c r="I98" s="61">
        <v>76000</v>
      </c>
    </row>
    <row r="99" spans="1:9" ht="30" x14ac:dyDescent="0.25">
      <c r="A99" s="62"/>
      <c r="B99" s="62"/>
      <c r="C99" s="61" t="s">
        <v>194</v>
      </c>
      <c r="D99" s="61" t="s">
        <v>145</v>
      </c>
      <c r="E99" s="61">
        <f>SUM(E100)</f>
        <v>1210</v>
      </c>
      <c r="F99" s="61">
        <f t="shared" ref="F99:I99" si="35">SUM(F100)</f>
        <v>1950</v>
      </c>
      <c r="G99" s="61">
        <f t="shared" si="35"/>
        <v>2050</v>
      </c>
      <c r="H99" s="61">
        <f t="shared" si="35"/>
        <v>1390</v>
      </c>
      <c r="I99" s="61">
        <f t="shared" si="35"/>
        <v>1390</v>
      </c>
    </row>
    <row r="100" spans="1:9" ht="30" x14ac:dyDescent="0.25">
      <c r="A100" s="62"/>
      <c r="B100" s="62"/>
      <c r="C100" s="61" t="s">
        <v>190</v>
      </c>
      <c r="D100" s="61" t="s">
        <v>146</v>
      </c>
      <c r="E100" s="61">
        <f>SUM(E101+E103)</f>
        <v>1210</v>
      </c>
      <c r="F100" s="61">
        <f t="shared" ref="F100:I100" si="36">SUM(F101+F103+F108+F110)</f>
        <v>1950</v>
      </c>
      <c r="G100" s="61">
        <f t="shared" si="36"/>
        <v>2050</v>
      </c>
      <c r="H100" s="61">
        <f t="shared" si="36"/>
        <v>1390</v>
      </c>
      <c r="I100" s="61">
        <f t="shared" si="36"/>
        <v>1390</v>
      </c>
    </row>
    <row r="101" spans="1:9" ht="30" x14ac:dyDescent="0.25">
      <c r="A101" s="62"/>
      <c r="B101" s="62"/>
      <c r="C101" s="61" t="s">
        <v>104</v>
      </c>
      <c r="D101" s="61" t="s">
        <v>147</v>
      </c>
      <c r="E101" s="61">
        <f>SUM(E102)</f>
        <v>640</v>
      </c>
      <c r="F101" s="61">
        <f t="shared" ref="F101:I101" si="37">SUM(F102)</f>
        <v>640</v>
      </c>
      <c r="G101" s="61">
        <f t="shared" si="37"/>
        <v>640</v>
      </c>
      <c r="H101" s="61">
        <f t="shared" si="37"/>
        <v>640</v>
      </c>
      <c r="I101" s="61">
        <f t="shared" si="37"/>
        <v>640</v>
      </c>
    </row>
    <row r="102" spans="1:9" ht="30" x14ac:dyDescent="0.25">
      <c r="A102" s="62"/>
      <c r="B102" s="62"/>
      <c r="C102" s="61">
        <v>42</v>
      </c>
      <c r="D102" s="61" t="s">
        <v>74</v>
      </c>
      <c r="E102" s="61">
        <v>640</v>
      </c>
      <c r="F102" s="61">
        <v>640</v>
      </c>
      <c r="G102" s="61">
        <v>640</v>
      </c>
      <c r="H102" s="61">
        <v>640</v>
      </c>
      <c r="I102" s="61">
        <v>640</v>
      </c>
    </row>
    <row r="103" spans="1:9" ht="30" x14ac:dyDescent="0.25">
      <c r="A103" s="62"/>
      <c r="B103" s="62"/>
      <c r="C103" s="61" t="s">
        <v>178</v>
      </c>
      <c r="D103" s="61" t="s">
        <v>110</v>
      </c>
      <c r="E103" s="61">
        <f>SUM(E104)</f>
        <v>570</v>
      </c>
      <c r="F103" s="61">
        <f t="shared" ref="F103:I103" si="38">SUM(F104)</f>
        <v>500</v>
      </c>
      <c r="G103" s="61">
        <f t="shared" si="38"/>
        <v>600</v>
      </c>
      <c r="H103" s="61">
        <f t="shared" si="38"/>
        <v>600</v>
      </c>
      <c r="I103" s="61">
        <f t="shared" si="38"/>
        <v>600</v>
      </c>
    </row>
    <row r="104" spans="1:9" ht="30" x14ac:dyDescent="0.25">
      <c r="A104" s="62"/>
      <c r="B104" s="62"/>
      <c r="C104" s="61">
        <v>42</v>
      </c>
      <c r="D104" s="61" t="s">
        <v>74</v>
      </c>
      <c r="E104" s="61">
        <v>570</v>
      </c>
      <c r="F104" s="61">
        <v>500</v>
      </c>
      <c r="G104" s="61">
        <v>600</v>
      </c>
      <c r="H104" s="61">
        <v>600</v>
      </c>
      <c r="I104" s="61">
        <v>600</v>
      </c>
    </row>
    <row r="105" spans="1:9" x14ac:dyDescent="0.25">
      <c r="A105" s="62"/>
      <c r="B105" s="62"/>
      <c r="C105" s="61">
        <v>92</v>
      </c>
      <c r="D105" s="61" t="s">
        <v>64</v>
      </c>
      <c r="E105" s="61"/>
      <c r="F105" s="61"/>
      <c r="G105" s="61"/>
      <c r="H105" s="61"/>
      <c r="I105" s="61"/>
    </row>
    <row r="106" spans="1:9" x14ac:dyDescent="0.25">
      <c r="A106" s="62"/>
      <c r="B106" s="62"/>
      <c r="C106" s="61"/>
      <c r="D106" s="61"/>
      <c r="E106" s="61"/>
      <c r="F106" s="61"/>
      <c r="G106" s="61"/>
      <c r="H106" s="61"/>
      <c r="I106" s="61"/>
    </row>
    <row r="107" spans="1:9" x14ac:dyDescent="0.25">
      <c r="A107" s="62"/>
      <c r="B107" s="62"/>
      <c r="C107" s="61"/>
      <c r="D107" s="61"/>
      <c r="E107" s="61"/>
      <c r="F107" s="61"/>
      <c r="G107" s="61"/>
      <c r="H107" s="61"/>
      <c r="I107" s="61"/>
    </row>
    <row r="108" spans="1:9" x14ac:dyDescent="0.25">
      <c r="A108" s="62"/>
      <c r="B108" s="62"/>
      <c r="C108" s="61" t="s">
        <v>113</v>
      </c>
      <c r="D108" s="61" t="s">
        <v>114</v>
      </c>
      <c r="E108" s="61">
        <f>SUM(E109)</f>
        <v>0</v>
      </c>
      <c r="F108" s="61">
        <f t="shared" ref="F108:I108" si="39">SUM(F109)</f>
        <v>150</v>
      </c>
      <c r="G108" s="61">
        <f t="shared" si="39"/>
        <v>150</v>
      </c>
      <c r="H108" s="61">
        <f t="shared" si="39"/>
        <v>150</v>
      </c>
      <c r="I108" s="61">
        <f t="shared" si="39"/>
        <v>150</v>
      </c>
    </row>
    <row r="109" spans="1:9" ht="30" x14ac:dyDescent="0.25">
      <c r="A109" s="62"/>
      <c r="B109" s="62"/>
      <c r="C109" s="61">
        <v>42</v>
      </c>
      <c r="D109" s="61" t="s">
        <v>74</v>
      </c>
      <c r="E109" s="61"/>
      <c r="F109" s="61">
        <v>150</v>
      </c>
      <c r="G109" s="61">
        <v>150</v>
      </c>
      <c r="H109" s="61">
        <v>150</v>
      </c>
      <c r="I109" s="61">
        <v>150</v>
      </c>
    </row>
    <row r="110" spans="1:9" ht="30" x14ac:dyDescent="0.25">
      <c r="A110" s="62"/>
      <c r="B110" s="62"/>
      <c r="C110" s="61" t="s">
        <v>121</v>
      </c>
      <c r="D110" s="61" t="s">
        <v>148</v>
      </c>
      <c r="E110" s="61">
        <f>SUM(E111)</f>
        <v>0</v>
      </c>
      <c r="F110" s="61">
        <f t="shared" ref="F110:I110" si="40">SUM(F111)</f>
        <v>660</v>
      </c>
      <c r="G110" s="61">
        <f t="shared" si="40"/>
        <v>660</v>
      </c>
      <c r="H110" s="61">
        <f t="shared" si="40"/>
        <v>0</v>
      </c>
      <c r="I110" s="61">
        <f t="shared" si="40"/>
        <v>0</v>
      </c>
    </row>
    <row r="111" spans="1:9" x14ac:dyDescent="0.25">
      <c r="A111" s="62"/>
      <c r="B111" s="62"/>
      <c r="C111" s="61">
        <v>42</v>
      </c>
      <c r="D111" s="61" t="s">
        <v>136</v>
      </c>
      <c r="E111" s="61">
        <v>0</v>
      </c>
      <c r="F111" s="61">
        <v>660</v>
      </c>
      <c r="G111" s="61">
        <v>660</v>
      </c>
      <c r="H111" s="61">
        <v>0</v>
      </c>
      <c r="I111" s="61">
        <v>0</v>
      </c>
    </row>
    <row r="112" spans="1:9" x14ac:dyDescent="0.25">
      <c r="A112" s="62"/>
      <c r="B112" s="62"/>
      <c r="C112" s="61"/>
      <c r="D112" s="61"/>
      <c r="E112" s="61"/>
      <c r="F112" s="61"/>
      <c r="G112" s="61"/>
      <c r="H112" s="61"/>
      <c r="I112" s="61"/>
    </row>
    <row r="113" spans="1:9" x14ac:dyDescent="0.25">
      <c r="A113" s="62"/>
      <c r="B113" s="62"/>
      <c r="C113" s="61"/>
      <c r="D113" s="61"/>
      <c r="E113" s="61"/>
      <c r="F113" s="61"/>
      <c r="G113" s="61"/>
      <c r="H113" s="61"/>
      <c r="I113" s="61"/>
    </row>
    <row r="114" spans="1:9" x14ac:dyDescent="0.25">
      <c r="A114" s="62"/>
      <c r="B114" s="62"/>
      <c r="C114" s="61"/>
      <c r="D114" s="61"/>
      <c r="E114" s="61"/>
      <c r="F114" s="61"/>
      <c r="G114" s="61"/>
      <c r="H114" s="61"/>
      <c r="I114" s="61"/>
    </row>
    <row r="115" spans="1:9" ht="30" x14ac:dyDescent="0.25">
      <c r="A115" s="62"/>
      <c r="B115" s="62"/>
      <c r="C115" s="61" t="s">
        <v>195</v>
      </c>
      <c r="D115" s="61" t="s">
        <v>149</v>
      </c>
      <c r="E115" s="61">
        <f>SUM(E116+E122)</f>
        <v>987524.28</v>
      </c>
      <c r="F115" s="61">
        <f t="shared" ref="F115:I115" si="41">SUM(F116+F122)</f>
        <v>1133100</v>
      </c>
      <c r="G115" s="61">
        <f t="shared" si="41"/>
        <v>1217277</v>
      </c>
      <c r="H115" s="61">
        <f t="shared" si="41"/>
        <v>1223514</v>
      </c>
      <c r="I115" s="61">
        <f t="shared" si="41"/>
        <v>1230696</v>
      </c>
    </row>
    <row r="116" spans="1:9" ht="30" x14ac:dyDescent="0.25">
      <c r="A116" s="62"/>
      <c r="B116" s="62"/>
      <c r="C116" s="61" t="s">
        <v>191</v>
      </c>
      <c r="D116" s="61" t="s">
        <v>150</v>
      </c>
      <c r="E116" s="61">
        <f>SUM(E117)</f>
        <v>987474.28</v>
      </c>
      <c r="F116" s="61">
        <f t="shared" ref="F116:I116" si="42">SUM(F117)</f>
        <v>1133000</v>
      </c>
      <c r="G116" s="61">
        <f t="shared" si="42"/>
        <v>1217177</v>
      </c>
      <c r="H116" s="61">
        <f t="shared" si="42"/>
        <v>1223414</v>
      </c>
      <c r="I116" s="61">
        <f t="shared" si="42"/>
        <v>1230596</v>
      </c>
    </row>
    <row r="117" spans="1:9" ht="30" x14ac:dyDescent="0.25">
      <c r="A117" s="62"/>
      <c r="B117" s="62"/>
      <c r="C117" s="61" t="s">
        <v>178</v>
      </c>
      <c r="D117" s="61" t="s">
        <v>110</v>
      </c>
      <c r="E117" s="61">
        <f>SUM(E118:E120)</f>
        <v>987474.28</v>
      </c>
      <c r="F117" s="61">
        <f t="shared" ref="F117:I117" si="43">SUM(F118:F120)</f>
        <v>1133000</v>
      </c>
      <c r="G117" s="61">
        <f t="shared" si="43"/>
        <v>1217177</v>
      </c>
      <c r="H117" s="61">
        <f t="shared" si="43"/>
        <v>1223414</v>
      </c>
      <c r="I117" s="61">
        <f t="shared" si="43"/>
        <v>1230596</v>
      </c>
    </row>
    <row r="118" spans="1:9" x14ac:dyDescent="0.25">
      <c r="A118" s="62"/>
      <c r="B118" s="62"/>
      <c r="C118" s="61">
        <v>31</v>
      </c>
      <c r="D118" s="61" t="s">
        <v>68</v>
      </c>
      <c r="E118" s="61">
        <v>971789.56</v>
      </c>
      <c r="F118" s="61">
        <v>1112300</v>
      </c>
      <c r="G118" s="61">
        <v>1200000</v>
      </c>
      <c r="H118" s="61">
        <v>1206000</v>
      </c>
      <c r="I118" s="61">
        <v>1212000</v>
      </c>
    </row>
    <row r="119" spans="1:9" x14ac:dyDescent="0.25">
      <c r="A119" s="62"/>
      <c r="B119" s="62"/>
      <c r="C119" s="61">
        <v>32</v>
      </c>
      <c r="D119" s="61" t="s">
        <v>69</v>
      </c>
      <c r="E119" s="61">
        <v>15171.65</v>
      </c>
      <c r="F119" s="61">
        <v>20700</v>
      </c>
      <c r="G119" s="61">
        <v>17177</v>
      </c>
      <c r="H119" s="61">
        <v>17414</v>
      </c>
      <c r="I119" s="61">
        <v>18596</v>
      </c>
    </row>
    <row r="120" spans="1:9" x14ac:dyDescent="0.25">
      <c r="A120" s="62"/>
      <c r="B120" s="62"/>
      <c r="C120" s="61">
        <v>34</v>
      </c>
      <c r="D120" s="61" t="s">
        <v>70</v>
      </c>
      <c r="E120" s="61">
        <v>513.07000000000005</v>
      </c>
      <c r="F120" s="61">
        <v>0</v>
      </c>
      <c r="G120" s="61">
        <v>0</v>
      </c>
      <c r="H120" s="61">
        <v>0</v>
      </c>
      <c r="I120" s="61">
        <v>0</v>
      </c>
    </row>
    <row r="121" spans="1:9" x14ac:dyDescent="0.25">
      <c r="A121" s="62"/>
      <c r="B121" s="62"/>
      <c r="C121" s="61">
        <v>92</v>
      </c>
      <c r="D121" s="61" t="s">
        <v>64</v>
      </c>
      <c r="E121" s="61"/>
      <c r="F121" s="61"/>
      <c r="G121" s="61"/>
      <c r="H121" s="61"/>
      <c r="I121" s="61"/>
    </row>
    <row r="122" spans="1:9" ht="30" x14ac:dyDescent="0.25">
      <c r="A122" s="62"/>
      <c r="B122" s="62"/>
      <c r="C122" s="61" t="s">
        <v>179</v>
      </c>
      <c r="D122" s="61" t="s">
        <v>112</v>
      </c>
      <c r="E122" s="61">
        <f>SUM(E123:E123)</f>
        <v>50</v>
      </c>
      <c r="F122" s="61">
        <f>SUM(F123:F123)</f>
        <v>100</v>
      </c>
      <c r="G122" s="61">
        <f>SUM(G123:G123)</f>
        <v>100</v>
      </c>
      <c r="H122" s="61">
        <f>SUM(H123:H123)</f>
        <v>100</v>
      </c>
      <c r="I122" s="61">
        <f>SUM(I123:I123)</f>
        <v>100</v>
      </c>
    </row>
    <row r="123" spans="1:9" x14ac:dyDescent="0.25">
      <c r="A123" s="62"/>
      <c r="B123" s="62"/>
      <c r="C123" s="61">
        <v>32</v>
      </c>
      <c r="D123" s="61" t="s">
        <v>69</v>
      </c>
      <c r="E123" s="61">
        <v>50</v>
      </c>
      <c r="F123" s="61">
        <v>100</v>
      </c>
      <c r="G123" s="61">
        <v>100</v>
      </c>
      <c r="H123" s="61">
        <v>100</v>
      </c>
      <c r="I123" s="61">
        <v>100</v>
      </c>
    </row>
    <row r="124" spans="1:9" x14ac:dyDescent="0.25">
      <c r="A124" s="62"/>
      <c r="B124" s="62"/>
      <c r="C124" s="62"/>
      <c r="D124" s="62"/>
      <c r="E124" s="62"/>
      <c r="F124" s="62"/>
      <c r="G124" s="62"/>
      <c r="H124" s="62"/>
      <c r="I124" s="62"/>
    </row>
  </sheetData>
  <mergeCells count="4">
    <mergeCell ref="A1:I1"/>
    <mergeCell ref="A3:I3"/>
    <mergeCell ref="A5:C5"/>
    <mergeCell ref="A6:C6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2025-11-10T08:47:20Z</cp:lastPrinted>
  <dcterms:created xsi:type="dcterms:W3CDTF">2022-08-12T12:51:27Z</dcterms:created>
  <dcterms:modified xsi:type="dcterms:W3CDTF">2025-11-10T09:00:28Z</dcterms:modified>
</cp:coreProperties>
</file>